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uclanac-my.sharepoint.com/personal/kcwarburton1_uclan_ac_uk/Documents/PhD-Keziah’s MacBook Air/PhD/6. Final Document/Appendix for Dropbox/"/>
    </mc:Choice>
  </mc:AlternateContent>
  <xr:revisionPtr revIDLastSave="330" documentId="8_{68A48A22-48A8-D44E-9109-C6E29FD10955}" xr6:coauthVersionLast="47" xr6:coauthVersionMax="47" xr10:uidLastSave="{80CE3D3C-3180-C041-9185-A6A250386C2B}"/>
  <bookViews>
    <workbookView xWindow="4040" yWindow="1300" windowWidth="31860" windowHeight="24560" activeTab="5" xr2:uid="{A779142D-B70C-224A-B21D-9FA55738A9FF}"/>
  </bookViews>
  <sheets>
    <sheet name="Combined Taphonomy 7.2.1-7.2.2" sheetId="7" r:id="rId1"/>
    <sheet name="Destruction 7.2.3-7.2.5" sheetId="1" r:id="rId2"/>
    <sheet name="Fractures 7.2.6-7.2.8" sheetId="2" r:id="rId3"/>
    <sheet name="Deposits 7.2.9-7.2.13" sheetId="3" r:id="rId4"/>
    <sheet name="Staining 7.2.14-7.2.18" sheetId="4" r:id="rId5"/>
    <sheet name="Weathering 7.2.19-7.2.22" sheetId="6" r:id="rId6"/>
  </sheets>
  <definedNames>
    <definedName name="_Toc117933385" localSheetId="0">'Combined Taphonomy 7.2.1-7.2.2'!$A$4</definedName>
    <definedName name="_Toc134789278" localSheetId="0">'Combined Taphonomy 7.2.1-7.2.2'!$A$2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6" l="1"/>
  <c r="D35" i="6"/>
  <c r="C28" i="6"/>
  <c r="D28" i="6"/>
  <c r="E28" i="6"/>
  <c r="B28" i="6"/>
  <c r="C20" i="6"/>
  <c r="D20" i="6"/>
  <c r="E20" i="6"/>
  <c r="B20" i="6"/>
  <c r="C12" i="6"/>
  <c r="D12" i="6"/>
  <c r="E12" i="6"/>
  <c r="F12" i="6"/>
  <c r="G12" i="6"/>
  <c r="H12" i="6"/>
  <c r="I12" i="6"/>
  <c r="J12" i="6"/>
  <c r="K12" i="6"/>
  <c r="B12" i="6"/>
  <c r="E4" i="6"/>
  <c r="E3" i="6"/>
  <c r="C5" i="6"/>
  <c r="D5" i="6"/>
  <c r="B5" i="6"/>
  <c r="E5" i="6" s="1"/>
  <c r="B34" i="6"/>
  <c r="B35" i="6" s="1"/>
  <c r="F28" i="6" l="1"/>
  <c r="B36" i="6" s="1"/>
  <c r="E21" i="6"/>
  <c r="H13" i="6"/>
  <c r="D13" i="6"/>
  <c r="C21" i="6"/>
  <c r="C13" i="6"/>
  <c r="F13" i="6"/>
  <c r="G13" i="6"/>
  <c r="E13" i="6"/>
  <c r="F3" i="6"/>
  <c r="D6" i="6"/>
  <c r="K13" i="6"/>
  <c r="J13" i="6"/>
  <c r="F4" i="6"/>
  <c r="C6" i="6"/>
  <c r="B6" i="6"/>
  <c r="I13" i="6"/>
  <c r="D21" i="6"/>
  <c r="D36" i="6"/>
  <c r="B21" i="6"/>
  <c r="E29" i="6"/>
  <c r="B13" i="6"/>
  <c r="D29" i="6"/>
  <c r="C29" i="6"/>
  <c r="C36" i="6"/>
  <c r="B29" i="6"/>
  <c r="B58" i="4"/>
  <c r="B57" i="4"/>
  <c r="B56" i="4"/>
  <c r="B54" i="4"/>
  <c r="B52" i="4"/>
  <c r="B59" i="4" s="1"/>
  <c r="D59" i="4"/>
  <c r="C59" i="4"/>
  <c r="F47" i="4"/>
  <c r="E47" i="4"/>
  <c r="D47" i="4"/>
  <c r="C47" i="4"/>
  <c r="B47" i="4"/>
  <c r="G46" i="4"/>
  <c r="G45" i="4"/>
  <c r="G44" i="4"/>
  <c r="G43" i="4"/>
  <c r="G42" i="4"/>
  <c r="G41" i="4"/>
  <c r="G40" i="4"/>
  <c r="C34" i="4"/>
  <c r="D34" i="4"/>
  <c r="B34" i="4"/>
  <c r="C22" i="4"/>
  <c r="D22" i="4"/>
  <c r="E22" i="4"/>
  <c r="F22" i="4"/>
  <c r="G22" i="4"/>
  <c r="H22" i="4"/>
  <c r="I22" i="4"/>
  <c r="J22" i="4"/>
  <c r="K22" i="4"/>
  <c r="L22" i="4"/>
  <c r="B22" i="4"/>
  <c r="C10" i="4"/>
  <c r="D10" i="4"/>
  <c r="E10" i="4"/>
  <c r="F10" i="4"/>
  <c r="B10" i="4"/>
  <c r="G4" i="4"/>
  <c r="G5" i="4"/>
  <c r="G6" i="4"/>
  <c r="G7" i="4"/>
  <c r="G8" i="4"/>
  <c r="G9" i="4"/>
  <c r="G3" i="4"/>
  <c r="E33" i="3"/>
  <c r="D34" i="3" s="1"/>
  <c r="B32" i="3"/>
  <c r="E32" i="3" s="1"/>
  <c r="E31" i="3"/>
  <c r="B25" i="3"/>
  <c r="F26" i="3"/>
  <c r="E26" i="3"/>
  <c r="D26" i="3"/>
  <c r="C26" i="3"/>
  <c r="B26" i="3"/>
  <c r="C12" i="3"/>
  <c r="D12" i="3"/>
  <c r="E12" i="3"/>
  <c r="F12" i="3"/>
  <c r="B12" i="3"/>
  <c r="C5" i="3"/>
  <c r="D5" i="3"/>
  <c r="E5" i="3"/>
  <c r="F5" i="3"/>
  <c r="G5" i="3"/>
  <c r="H5" i="3"/>
  <c r="I5" i="3"/>
  <c r="J5" i="3"/>
  <c r="K5" i="3"/>
  <c r="B5" i="3"/>
  <c r="E19" i="3"/>
  <c r="F13" i="3" s="1"/>
  <c r="E18" i="3"/>
  <c r="E17" i="3"/>
  <c r="C22" i="2"/>
  <c r="C23" i="2" s="1"/>
  <c r="D22" i="2"/>
  <c r="D23" i="2" s="1"/>
  <c r="B22" i="2"/>
  <c r="B23" i="2" s="1"/>
  <c r="C10" i="2"/>
  <c r="D10" i="2"/>
  <c r="E10" i="2"/>
  <c r="F10" i="2"/>
  <c r="G10" i="2"/>
  <c r="H10" i="2"/>
  <c r="I10" i="2"/>
  <c r="J10" i="2"/>
  <c r="K10" i="2"/>
  <c r="L10" i="2"/>
  <c r="B10" i="2"/>
  <c r="B11" i="2" s="1"/>
  <c r="G28" i="2"/>
  <c r="H28" i="2" s="1"/>
  <c r="G29" i="2"/>
  <c r="G30" i="2"/>
  <c r="G31" i="2"/>
  <c r="G32" i="2"/>
  <c r="G33" i="2"/>
  <c r="H33" i="2" s="1"/>
  <c r="G27" i="2"/>
  <c r="C34" i="2"/>
  <c r="D34" i="2"/>
  <c r="E34" i="2"/>
  <c r="F34" i="2"/>
  <c r="B34" i="2"/>
  <c r="C36" i="1"/>
  <c r="D36" i="1"/>
  <c r="E36" i="1"/>
  <c r="F36" i="1"/>
  <c r="B36" i="1"/>
  <c r="C11" i="1"/>
  <c r="D11" i="1"/>
  <c r="E11" i="1"/>
  <c r="F11" i="1"/>
  <c r="G11" i="1"/>
  <c r="H11" i="1"/>
  <c r="I11" i="1"/>
  <c r="J11" i="1"/>
  <c r="K11" i="1"/>
  <c r="L11" i="1"/>
  <c r="B11" i="1"/>
  <c r="E18" i="1"/>
  <c r="E19" i="1"/>
  <c r="E20" i="1"/>
  <c r="E21" i="1"/>
  <c r="E22" i="1"/>
  <c r="E23" i="1"/>
  <c r="E17" i="1"/>
  <c r="C24" i="1"/>
  <c r="D24" i="1"/>
  <c r="B24" i="1"/>
  <c r="C24" i="7"/>
  <c r="D24" i="7"/>
  <c r="E24" i="7"/>
  <c r="F24" i="7"/>
  <c r="G24" i="7"/>
  <c r="H24" i="7"/>
  <c r="I24" i="7"/>
  <c r="J24" i="7"/>
  <c r="K24" i="7"/>
  <c r="L24" i="7"/>
  <c r="B24" i="7"/>
  <c r="C11" i="7"/>
  <c r="D11" i="7"/>
  <c r="B11" i="7"/>
  <c r="G10" i="4" l="1"/>
  <c r="E6" i="3"/>
  <c r="F6" i="3"/>
  <c r="B6" i="3"/>
  <c r="D6" i="3"/>
  <c r="C6" i="3"/>
  <c r="B13" i="3"/>
  <c r="E13" i="3"/>
  <c r="G6" i="3"/>
  <c r="D13" i="3"/>
  <c r="G25" i="3"/>
  <c r="E27" i="3" s="1"/>
  <c r="B20" i="3"/>
  <c r="C13" i="3"/>
  <c r="C34" i="3"/>
  <c r="J6" i="3"/>
  <c r="B34" i="3"/>
  <c r="D20" i="3"/>
  <c r="H6" i="3"/>
  <c r="I6" i="3"/>
  <c r="C20" i="3"/>
  <c r="K6" i="3"/>
  <c r="D26" i="7"/>
  <c r="M24" i="7"/>
  <c r="C11" i="4"/>
  <c r="C60" i="4"/>
  <c r="L23" i="4"/>
  <c r="B35" i="4"/>
  <c r="D35" i="4"/>
  <c r="B11" i="4"/>
  <c r="B23" i="4"/>
  <c r="F11" i="4"/>
  <c r="E11" i="4"/>
  <c r="K23" i="4"/>
  <c r="J23" i="4"/>
  <c r="G47" i="4"/>
  <c r="D48" i="4" s="1"/>
  <c r="F11" i="2"/>
  <c r="H29" i="2"/>
  <c r="E11" i="2"/>
  <c r="H30" i="2"/>
  <c r="L11" i="2"/>
  <c r="K11" i="2"/>
  <c r="J11" i="2"/>
  <c r="I11" i="2"/>
  <c r="G11" i="2"/>
  <c r="F35" i="2"/>
  <c r="D11" i="2"/>
  <c r="H11" i="2"/>
  <c r="C11" i="2"/>
  <c r="C35" i="2"/>
  <c r="H31" i="2"/>
  <c r="E35" i="2"/>
  <c r="H32" i="2"/>
  <c r="B35" i="2"/>
  <c r="D35" i="2"/>
  <c r="H27" i="2"/>
  <c r="E24" i="1"/>
  <c r="D37" i="1" s="1"/>
  <c r="E11" i="7"/>
  <c r="C12" i="7" s="1"/>
  <c r="B27" i="3" l="1"/>
  <c r="F27" i="3"/>
  <c r="C27" i="3"/>
  <c r="D27" i="3"/>
  <c r="F23" i="4"/>
  <c r="H3" i="4"/>
  <c r="H9" i="4"/>
  <c r="D11" i="4"/>
  <c r="H4" i="4"/>
  <c r="D23" i="4"/>
  <c r="C23" i="4"/>
  <c r="H5" i="4"/>
  <c r="G23" i="4"/>
  <c r="H6" i="4"/>
  <c r="H23" i="4"/>
  <c r="C35" i="4"/>
  <c r="H7" i="4"/>
  <c r="I23" i="4"/>
  <c r="E23" i="4"/>
  <c r="H8" i="4"/>
  <c r="D25" i="1"/>
  <c r="C25" i="1"/>
  <c r="J12" i="1"/>
  <c r="F23" i="1"/>
  <c r="F17" i="1"/>
  <c r="D12" i="1"/>
  <c r="E12" i="1"/>
  <c r="H12" i="1"/>
  <c r="L12" i="1"/>
  <c r="B12" i="1"/>
  <c r="K12" i="1"/>
  <c r="I12" i="1"/>
  <c r="D25" i="7"/>
  <c r="E25" i="7"/>
  <c r="G25" i="7"/>
  <c r="K25" i="7"/>
  <c r="L25" i="7"/>
  <c r="F25" i="7"/>
  <c r="J25" i="7"/>
  <c r="C25" i="7"/>
  <c r="H25" i="7"/>
  <c r="I25" i="7"/>
  <c r="D27" i="7"/>
  <c r="B25" i="7"/>
  <c r="D60" i="4"/>
  <c r="B60" i="4"/>
  <c r="E48" i="4"/>
  <c r="F48" i="4"/>
  <c r="C48" i="4"/>
  <c r="B48" i="4"/>
  <c r="E37" i="1"/>
  <c r="B25" i="1"/>
  <c r="F19" i="1"/>
  <c r="G12" i="1"/>
  <c r="F18" i="1"/>
  <c r="B37" i="1"/>
  <c r="F22" i="1"/>
  <c r="F21" i="1"/>
  <c r="C37" i="1"/>
  <c r="F20" i="1"/>
  <c r="F37" i="1"/>
  <c r="C12" i="1"/>
  <c r="F12" i="1"/>
  <c r="D12" i="7"/>
  <c r="B12" i="7"/>
</calcChain>
</file>

<file path=xl/sharedStrings.xml><?xml version="1.0" encoding="utf-8"?>
<sst xmlns="http://schemas.openxmlformats.org/spreadsheetml/2006/main" count="289" uniqueCount="82">
  <si>
    <t>Side</t>
  </si>
  <si>
    <t>L</t>
  </si>
  <si>
    <t>R</t>
  </si>
  <si>
    <t>U/S</t>
  </si>
  <si>
    <t>Fractures</t>
  </si>
  <si>
    <t>Deposits</t>
  </si>
  <si>
    <t>Destruction</t>
  </si>
  <si>
    <t>Invertebrate</t>
  </si>
  <si>
    <t>Root</t>
  </si>
  <si>
    <t>Staining</t>
  </si>
  <si>
    <t>Surface Effects</t>
  </si>
  <si>
    <t>Weathering</t>
  </si>
  <si>
    <t>View</t>
  </si>
  <si>
    <t>Dors</t>
  </si>
  <si>
    <t>RLat</t>
  </si>
  <si>
    <t>Sup</t>
  </si>
  <si>
    <t>Post</t>
  </si>
  <si>
    <t>Palm</t>
  </si>
  <si>
    <t>Ant</t>
  </si>
  <si>
    <t>Inf</t>
  </si>
  <si>
    <t>Plant</t>
  </si>
  <si>
    <t>Lat</t>
  </si>
  <si>
    <t>Med</t>
  </si>
  <si>
    <t>LLat</t>
  </si>
  <si>
    <t>Element</t>
  </si>
  <si>
    <t>Vertebra</t>
  </si>
  <si>
    <t>Long Bones</t>
  </si>
  <si>
    <t>Flat/Irregular</t>
  </si>
  <si>
    <t>Hands, Feet &amp; Patella</t>
  </si>
  <si>
    <t>Cranial</t>
  </si>
  <si>
    <t>Cortical removal without exposure</t>
  </si>
  <si>
    <t>Hole</t>
  </si>
  <si>
    <t>Crush</t>
  </si>
  <si>
    <t>Exposure of opposite surface</t>
  </si>
  <si>
    <t>Exposure of trabecular bone</t>
  </si>
  <si>
    <t>Recent Edgewear</t>
  </si>
  <si>
    <t>Transverse</t>
  </si>
  <si>
    <t>Other</t>
  </si>
  <si>
    <t>Oblique Dry</t>
  </si>
  <si>
    <t>Cracking</t>
  </si>
  <si>
    <t>Hands,Feet &amp; Patella</t>
  </si>
  <si>
    <t xml:space="preserve">Surface Effects </t>
  </si>
  <si>
    <t>Peeling</t>
  </si>
  <si>
    <t>Tranverse</t>
  </si>
  <si>
    <t>Step/columnar</t>
  </si>
  <si>
    <t>Y-Shaped</t>
  </si>
  <si>
    <t>Thick/Coated</t>
  </si>
  <si>
    <t>Thin/Flaked</t>
  </si>
  <si>
    <t>ADJUSTED</t>
  </si>
  <si>
    <t>Dark Soil</t>
  </si>
  <si>
    <t>Light Brown/Orange</t>
  </si>
  <si>
    <t>Dark Matt</t>
  </si>
  <si>
    <t>Light Spotted</t>
  </si>
  <si>
    <t>Light Matt</t>
  </si>
  <si>
    <t>Dark Spotted</t>
  </si>
  <si>
    <t>Light Soil</t>
  </si>
  <si>
    <t>Crack Desc</t>
  </si>
  <si>
    <t>Patination</t>
  </si>
  <si>
    <t>Linear</t>
  </si>
  <si>
    <t>Table 7.2.1: Frequencies according to anatomical side for all modifications</t>
  </si>
  <si>
    <t>Table 7.2.2: Frequencies according to anatomical view for all modifications</t>
  </si>
  <si>
    <t>Table 7.2.3: Frequencies according to anatomical view for destruction</t>
  </si>
  <si>
    <t>Table 7.2.4: Frequencies according to anatomical side for destruction</t>
  </si>
  <si>
    <t>Table 7.2.5: Frequencies according to element group for destruction</t>
  </si>
  <si>
    <t>Table 7.2.6: Frequencies according to anatomical view for fractures</t>
  </si>
  <si>
    <t>Table 7.2.7: Frequencies according to anatomical side for fractures</t>
  </si>
  <si>
    <t>Table 7.2.8: Frequencies according to element group for fractures</t>
  </si>
  <si>
    <t>Table 7.2.9: Frequencies according to anatomical view for deposits</t>
  </si>
  <si>
    <t>Table 7.2.10: Frequencies according to element group for deposits</t>
  </si>
  <si>
    <t>Table 7.2.11: Frequencies according to anatomical side for deposits</t>
  </si>
  <si>
    <t>Table 7.2.12: Adjusted Frequencies according to element group for deposits</t>
  </si>
  <si>
    <t>Table 7.2.13: Frequencies according to anatomical side for deposits</t>
  </si>
  <si>
    <t>Table 7.2.14: Frequencies according to element for staining</t>
  </si>
  <si>
    <t>Table 7.2.15: Frequencies according to anatomical view for staining</t>
  </si>
  <si>
    <t>Table 7.2.16: Frequencies according to anatomical side for staining</t>
  </si>
  <si>
    <t>Table 7.2.17: Adjust frequencies according to element for staining</t>
  </si>
  <si>
    <t>Table 7.2.18: Adjusted frequencies according to anatomical side for staining</t>
  </si>
  <si>
    <t>Table 7.2.19: Frequencies according to anatomical side for weathering</t>
  </si>
  <si>
    <t>Table 7.2.20: Frequencies according to anatomical view for weathering</t>
  </si>
  <si>
    <t>Table 7.2.21: Frequencies according to element group for weathering</t>
  </si>
  <si>
    <t>Table 7.2.21: Adjusted frequencies according to element group for weathering</t>
  </si>
  <si>
    <t>Table 7.2.22: Adjusted frequencies according to anatomical side for weathering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</si>
</sst>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2" xfId="0" applyBorder="1"/>
    <xf numFmtId="10" fontId="0" fillId="0" borderId="0" xfId="0" applyNumberFormat="1"/>
    <xf numFmtId="10" fontId="0" fillId="2" borderId="0" xfId="0" applyNumberFormat="1" applyFill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9" xfId="0" applyBorder="1"/>
    <xf numFmtId="0" fontId="0" fillId="0" borderId="1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3" borderId="0" xfId="0" applyFill="1"/>
    <xf numFmtId="0" fontId="0" fillId="0" borderId="24" xfId="0" applyBorder="1"/>
    <xf numFmtId="0" fontId="1" fillId="0" borderId="27" xfId="0" applyFont="1" applyBorder="1"/>
    <xf numFmtId="0" fontId="1" fillId="0" borderId="15" xfId="0" applyFont="1" applyBorder="1"/>
    <xf numFmtId="0" fontId="0" fillId="0" borderId="28" xfId="0" applyBorder="1"/>
    <xf numFmtId="10" fontId="0" fillId="4" borderId="0" xfId="0" applyNumberFormat="1" applyFill="1"/>
    <xf numFmtId="0" fontId="0" fillId="4" borderId="0" xfId="0" applyFill="1"/>
    <xf numFmtId="0" fontId="0" fillId="0" borderId="2" xfId="0" applyBorder="1" applyAlignment="1">
      <alignment wrapText="1"/>
    </xf>
    <xf numFmtId="0" fontId="0" fillId="0" borderId="29" xfId="0" applyBorder="1"/>
    <xf numFmtId="0" fontId="1" fillId="0" borderId="2" xfId="0" applyFont="1" applyBorder="1"/>
    <xf numFmtId="0" fontId="0" fillId="0" borderId="30" xfId="0" applyBorder="1"/>
    <xf numFmtId="10" fontId="0" fillId="5" borderId="2" xfId="0" applyNumberFormat="1" applyFill="1" applyBorder="1"/>
    <xf numFmtId="0" fontId="2" fillId="0" borderId="0" xfId="0" applyFon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34EBA-8F31-1F42-866F-A5291EA6CCDA}">
  <dimension ref="A1:M27"/>
  <sheetViews>
    <sheetView workbookViewId="0">
      <selection activeCell="B34" sqref="B34"/>
    </sheetView>
  </sheetViews>
  <sheetFormatPr baseColWidth="10" defaultRowHeight="16" x14ac:dyDescent="0.2"/>
  <cols>
    <col min="1" max="1" width="13.5" bestFit="1" customWidth="1"/>
  </cols>
  <sheetData>
    <row r="1" spans="1:12" ht="17" thickBot="1" x14ac:dyDescent="0.25">
      <c r="A1" t="s">
        <v>59</v>
      </c>
    </row>
    <row r="2" spans="1:12" ht="17" thickBot="1" x14ac:dyDescent="0.25">
      <c r="A2" s="17" t="s">
        <v>0</v>
      </c>
      <c r="B2" s="31" t="s">
        <v>3</v>
      </c>
      <c r="C2" s="3" t="s">
        <v>1</v>
      </c>
      <c r="D2" s="4" t="s">
        <v>2</v>
      </c>
    </row>
    <row r="3" spans="1:12" x14ac:dyDescent="0.2">
      <c r="A3" s="20" t="s">
        <v>5</v>
      </c>
      <c r="B3" s="26">
        <v>112</v>
      </c>
      <c r="C3" s="6">
        <v>37</v>
      </c>
      <c r="D3" s="7">
        <v>18</v>
      </c>
    </row>
    <row r="4" spans="1:12" x14ac:dyDescent="0.2">
      <c r="A4" s="21" t="s">
        <v>6</v>
      </c>
      <c r="B4" s="27">
        <v>310</v>
      </c>
      <c r="C4" s="1">
        <v>99</v>
      </c>
      <c r="D4" s="9">
        <v>72</v>
      </c>
    </row>
    <row r="5" spans="1:12" x14ac:dyDescent="0.2">
      <c r="A5" s="21" t="s">
        <v>4</v>
      </c>
      <c r="B5" s="27">
        <v>83</v>
      </c>
      <c r="C5" s="1">
        <v>36</v>
      </c>
      <c r="D5" s="9">
        <v>21</v>
      </c>
    </row>
    <row r="6" spans="1:12" x14ac:dyDescent="0.2">
      <c r="A6" s="21" t="s">
        <v>7</v>
      </c>
      <c r="B6" s="27">
        <v>0</v>
      </c>
      <c r="C6" s="1">
        <v>10</v>
      </c>
      <c r="D6" s="9">
        <v>15</v>
      </c>
    </row>
    <row r="7" spans="1:12" x14ac:dyDescent="0.2">
      <c r="A7" s="21" t="s">
        <v>8</v>
      </c>
      <c r="B7" s="27">
        <v>4</v>
      </c>
      <c r="C7" s="1">
        <v>1</v>
      </c>
      <c r="D7" s="9">
        <v>0</v>
      </c>
    </row>
    <row r="8" spans="1:12" x14ac:dyDescent="0.2">
      <c r="A8" s="21" t="s">
        <v>9</v>
      </c>
      <c r="B8" s="27">
        <v>389</v>
      </c>
      <c r="C8" s="1">
        <v>202</v>
      </c>
      <c r="D8" s="9">
        <v>115</v>
      </c>
    </row>
    <row r="9" spans="1:12" x14ac:dyDescent="0.2">
      <c r="A9" s="21" t="s">
        <v>10</v>
      </c>
      <c r="B9" s="27">
        <v>0</v>
      </c>
      <c r="C9" s="1">
        <v>4</v>
      </c>
      <c r="D9" s="9">
        <v>0</v>
      </c>
    </row>
    <row r="10" spans="1:12" ht="17" thickBot="1" x14ac:dyDescent="0.25">
      <c r="A10" s="22" t="s">
        <v>11</v>
      </c>
      <c r="B10" s="33">
        <v>91</v>
      </c>
      <c r="C10" s="11">
        <v>47</v>
      </c>
      <c r="D10" s="12">
        <v>14</v>
      </c>
    </row>
    <row r="11" spans="1:12" x14ac:dyDescent="0.2">
      <c r="B11" s="32">
        <f>SUM(B3:B10)</f>
        <v>989</v>
      </c>
      <c r="C11" s="32">
        <f t="shared" ref="C11:D11" si="0">SUM(C3:C10)</f>
        <v>436</v>
      </c>
      <c r="D11" s="32">
        <f t="shared" si="0"/>
        <v>255</v>
      </c>
      <c r="E11" s="32">
        <f>SUM(B11:D11)</f>
        <v>1680</v>
      </c>
    </row>
    <row r="12" spans="1:12" x14ac:dyDescent="0.2">
      <c r="B12" s="19">
        <f>B11/$E$11</f>
        <v>0.58869047619047621</v>
      </c>
      <c r="C12" s="19">
        <f t="shared" ref="C12:D12" si="1">C11/$E$11</f>
        <v>0.25952380952380955</v>
      </c>
      <c r="D12" s="19">
        <f t="shared" si="1"/>
        <v>0.15178571428571427</v>
      </c>
    </row>
    <row r="14" spans="1:12" ht="17" thickBot="1" x14ac:dyDescent="0.25">
      <c r="A14" t="s">
        <v>60</v>
      </c>
    </row>
    <row r="15" spans="1:12" ht="17" thickBot="1" x14ac:dyDescent="0.25">
      <c r="A15" s="17" t="s">
        <v>12</v>
      </c>
      <c r="B15" s="31" t="s">
        <v>22</v>
      </c>
      <c r="C15" s="3" t="s">
        <v>18</v>
      </c>
      <c r="D15" s="3" t="s">
        <v>23</v>
      </c>
      <c r="E15" s="3" t="s">
        <v>21</v>
      </c>
      <c r="F15" s="3" t="s">
        <v>14</v>
      </c>
      <c r="G15" s="3" t="s">
        <v>16</v>
      </c>
      <c r="H15" s="3" t="s">
        <v>19</v>
      </c>
      <c r="I15" s="3" t="s">
        <v>15</v>
      </c>
      <c r="J15" s="3" t="s">
        <v>13</v>
      </c>
      <c r="K15" s="3" t="s">
        <v>17</v>
      </c>
      <c r="L15" s="4" t="s">
        <v>20</v>
      </c>
    </row>
    <row r="16" spans="1:12" x14ac:dyDescent="0.2">
      <c r="A16" s="20" t="s">
        <v>5</v>
      </c>
      <c r="B16" s="26">
        <v>12</v>
      </c>
      <c r="C16" s="6">
        <v>31</v>
      </c>
      <c r="D16" s="6">
        <v>9</v>
      </c>
      <c r="E16" s="6">
        <v>9</v>
      </c>
      <c r="F16" s="6">
        <v>14</v>
      </c>
      <c r="G16" s="6">
        <v>30</v>
      </c>
      <c r="H16" s="6">
        <v>19</v>
      </c>
      <c r="I16" s="6">
        <v>24</v>
      </c>
      <c r="J16" s="6">
        <v>9</v>
      </c>
      <c r="K16" s="6">
        <v>0</v>
      </c>
      <c r="L16" s="7">
        <v>10</v>
      </c>
    </row>
    <row r="17" spans="1:13" x14ac:dyDescent="0.2">
      <c r="A17" s="21" t="s">
        <v>6</v>
      </c>
      <c r="B17" s="27">
        <v>21</v>
      </c>
      <c r="C17" s="1">
        <v>82</v>
      </c>
      <c r="D17" s="1">
        <v>37</v>
      </c>
      <c r="E17" s="1">
        <v>23</v>
      </c>
      <c r="F17" s="1">
        <v>36</v>
      </c>
      <c r="G17" s="1">
        <v>94</v>
      </c>
      <c r="H17" s="1">
        <v>61</v>
      </c>
      <c r="I17" s="1">
        <v>65</v>
      </c>
      <c r="J17" s="1">
        <v>28</v>
      </c>
      <c r="K17" s="1">
        <v>14</v>
      </c>
      <c r="L17" s="9">
        <v>20</v>
      </c>
    </row>
    <row r="18" spans="1:13" x14ac:dyDescent="0.2">
      <c r="A18" s="21" t="s">
        <v>4</v>
      </c>
      <c r="B18" s="27">
        <v>6</v>
      </c>
      <c r="C18" s="1">
        <v>36</v>
      </c>
      <c r="D18" s="1">
        <v>5</v>
      </c>
      <c r="E18" s="1">
        <v>7</v>
      </c>
      <c r="F18" s="1">
        <v>6</v>
      </c>
      <c r="G18" s="1">
        <v>41</v>
      </c>
      <c r="H18" s="1">
        <v>15</v>
      </c>
      <c r="I18" s="1">
        <v>18</v>
      </c>
      <c r="J18" s="1">
        <v>3</v>
      </c>
      <c r="K18" s="1">
        <v>1</v>
      </c>
      <c r="L18" s="9">
        <v>2</v>
      </c>
    </row>
    <row r="19" spans="1:13" x14ac:dyDescent="0.2">
      <c r="A19" s="21" t="s">
        <v>7</v>
      </c>
      <c r="B19" s="27">
        <v>0</v>
      </c>
      <c r="C19" s="1">
        <v>14</v>
      </c>
      <c r="D19" s="1">
        <v>0</v>
      </c>
      <c r="E19" s="1">
        <v>0</v>
      </c>
      <c r="F19" s="1">
        <v>0</v>
      </c>
      <c r="G19" s="1">
        <v>11</v>
      </c>
      <c r="H19" s="1">
        <v>0</v>
      </c>
      <c r="I19" s="1">
        <v>0</v>
      </c>
      <c r="J19" s="1">
        <v>0</v>
      </c>
      <c r="K19" s="1">
        <v>0</v>
      </c>
      <c r="L19" s="9">
        <v>0</v>
      </c>
    </row>
    <row r="20" spans="1:13" x14ac:dyDescent="0.2">
      <c r="A20" s="21" t="s">
        <v>8</v>
      </c>
      <c r="B20" s="27">
        <v>0</v>
      </c>
      <c r="C20" s="1">
        <v>2</v>
      </c>
      <c r="D20" s="1">
        <v>0</v>
      </c>
      <c r="E20" s="1">
        <v>0</v>
      </c>
      <c r="F20" s="1">
        <v>0</v>
      </c>
      <c r="G20" s="1">
        <v>1</v>
      </c>
      <c r="H20" s="1">
        <v>2</v>
      </c>
      <c r="I20" s="1">
        <v>0</v>
      </c>
      <c r="J20" s="1">
        <v>0</v>
      </c>
      <c r="K20" s="1">
        <v>0</v>
      </c>
      <c r="L20" s="9">
        <v>0</v>
      </c>
    </row>
    <row r="21" spans="1:13" x14ac:dyDescent="0.2">
      <c r="A21" s="21" t="s">
        <v>9</v>
      </c>
      <c r="B21" s="27">
        <v>76</v>
      </c>
      <c r="C21" s="1">
        <v>140</v>
      </c>
      <c r="D21" s="1">
        <v>50</v>
      </c>
      <c r="E21" s="1">
        <v>38</v>
      </c>
      <c r="F21" s="1">
        <v>43</v>
      </c>
      <c r="G21" s="1">
        <v>149</v>
      </c>
      <c r="H21" s="1">
        <v>58</v>
      </c>
      <c r="I21" s="1">
        <v>85</v>
      </c>
      <c r="J21" s="1">
        <v>33</v>
      </c>
      <c r="K21" s="1">
        <v>3</v>
      </c>
      <c r="L21" s="9">
        <v>31</v>
      </c>
    </row>
    <row r="22" spans="1:13" x14ac:dyDescent="0.2">
      <c r="A22" s="21" t="s">
        <v>41</v>
      </c>
      <c r="B22" s="27">
        <v>0</v>
      </c>
      <c r="C22" s="1">
        <v>1</v>
      </c>
      <c r="D22" s="1">
        <v>0</v>
      </c>
      <c r="E22" s="1">
        <v>0</v>
      </c>
      <c r="F22" s="1">
        <v>0</v>
      </c>
      <c r="G22" s="1">
        <v>3</v>
      </c>
      <c r="H22" s="1">
        <v>0</v>
      </c>
      <c r="I22" s="1">
        <v>0</v>
      </c>
      <c r="J22" s="1">
        <v>0</v>
      </c>
      <c r="K22" s="1">
        <v>0</v>
      </c>
      <c r="L22" s="9">
        <v>0</v>
      </c>
    </row>
    <row r="23" spans="1:13" ht="17" thickBot="1" x14ac:dyDescent="0.25">
      <c r="A23" s="22" t="s">
        <v>11</v>
      </c>
      <c r="B23" s="33">
        <v>19</v>
      </c>
      <c r="C23" s="11">
        <v>4</v>
      </c>
      <c r="D23" s="11">
        <v>23</v>
      </c>
      <c r="E23" s="11">
        <v>10</v>
      </c>
      <c r="F23" s="11">
        <v>16</v>
      </c>
      <c r="G23" s="11">
        <v>43</v>
      </c>
      <c r="H23" s="11">
        <v>17</v>
      </c>
      <c r="I23" s="11">
        <v>8</v>
      </c>
      <c r="J23" s="11">
        <v>7</v>
      </c>
      <c r="K23" s="11">
        <v>0</v>
      </c>
      <c r="L23" s="12">
        <v>5</v>
      </c>
    </row>
    <row r="24" spans="1:13" x14ac:dyDescent="0.2">
      <c r="B24" s="32">
        <f>SUM(B16:B23)</f>
        <v>134</v>
      </c>
      <c r="C24" s="32">
        <f t="shared" ref="C24:L24" si="2">SUM(C16:C23)</f>
        <v>310</v>
      </c>
      <c r="D24" s="32">
        <f t="shared" si="2"/>
        <v>124</v>
      </c>
      <c r="E24" s="32">
        <f t="shared" si="2"/>
        <v>87</v>
      </c>
      <c r="F24" s="32">
        <f t="shared" si="2"/>
        <v>115</v>
      </c>
      <c r="G24" s="32">
        <f t="shared" si="2"/>
        <v>372</v>
      </c>
      <c r="H24" s="32">
        <f t="shared" si="2"/>
        <v>172</v>
      </c>
      <c r="I24" s="32">
        <f t="shared" si="2"/>
        <v>200</v>
      </c>
      <c r="J24" s="32">
        <f t="shared" si="2"/>
        <v>80</v>
      </c>
      <c r="K24" s="32">
        <f t="shared" si="2"/>
        <v>18</v>
      </c>
      <c r="L24" s="32">
        <f t="shared" si="2"/>
        <v>68</v>
      </c>
      <c r="M24" s="32">
        <f>SUM(B24:L24)</f>
        <v>1680</v>
      </c>
    </row>
    <row r="25" spans="1:13" x14ac:dyDescent="0.2">
      <c r="B25" s="19">
        <f t="shared" ref="B25:L25" si="3">B24/$M$24</f>
        <v>7.9761904761904756E-2</v>
      </c>
      <c r="C25" s="37">
        <f t="shared" si="3"/>
        <v>0.18452380952380953</v>
      </c>
      <c r="D25" s="19">
        <f t="shared" si="3"/>
        <v>7.3809523809523811E-2</v>
      </c>
      <c r="E25" s="19">
        <f t="shared" si="3"/>
        <v>5.1785714285714289E-2</v>
      </c>
      <c r="F25" s="19">
        <f t="shared" si="3"/>
        <v>6.8452380952380959E-2</v>
      </c>
      <c r="G25" s="37">
        <f t="shared" si="3"/>
        <v>0.22142857142857142</v>
      </c>
      <c r="H25" s="19">
        <f t="shared" si="3"/>
        <v>0.10238095238095238</v>
      </c>
      <c r="I25" s="19">
        <f t="shared" si="3"/>
        <v>0.11904761904761904</v>
      </c>
      <c r="J25" s="19">
        <f t="shared" si="3"/>
        <v>4.7619047619047616E-2</v>
      </c>
      <c r="K25" s="19">
        <f t="shared" si="3"/>
        <v>1.0714285714285714E-2</v>
      </c>
      <c r="L25" s="19">
        <f t="shared" si="3"/>
        <v>4.0476190476190478E-2</v>
      </c>
    </row>
    <row r="26" spans="1:13" x14ac:dyDescent="0.2">
      <c r="D26">
        <f>SUM(D24:F24)</f>
        <v>326</v>
      </c>
    </row>
    <row r="27" spans="1:13" x14ac:dyDescent="0.2">
      <c r="D27" s="18">
        <f>D26/M24</f>
        <v>0.19404761904761905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AEF22-D63C-2847-BC42-4F4D2A028467}">
  <dimension ref="A2:L37"/>
  <sheetViews>
    <sheetView workbookViewId="0">
      <selection activeCell="J34" sqref="J34"/>
    </sheetView>
  </sheetViews>
  <sheetFormatPr baseColWidth="10" defaultRowHeight="16" x14ac:dyDescent="0.2"/>
  <cols>
    <col min="1" max="1" width="31.5" bestFit="1" customWidth="1"/>
    <col min="3" max="3" width="12.1640625" customWidth="1"/>
    <col min="6" max="6" width="12.1640625" bestFit="1" customWidth="1"/>
  </cols>
  <sheetData>
    <row r="2" spans="1:12" ht="17" thickBot="1" x14ac:dyDescent="0.25">
      <c r="A2" t="s">
        <v>61</v>
      </c>
    </row>
    <row r="3" spans="1:12" ht="18" thickBot="1" x14ac:dyDescent="0.25">
      <c r="A3" s="39" t="s">
        <v>12</v>
      </c>
      <c r="B3" s="14" t="s">
        <v>22</v>
      </c>
      <c r="C3" s="15" t="s">
        <v>18</v>
      </c>
      <c r="D3" s="15" t="s">
        <v>23</v>
      </c>
      <c r="E3" s="15" t="s">
        <v>21</v>
      </c>
      <c r="F3" s="15" t="s">
        <v>14</v>
      </c>
      <c r="G3" s="15" t="s">
        <v>16</v>
      </c>
      <c r="H3" s="15" t="s">
        <v>19</v>
      </c>
      <c r="I3" s="15" t="s">
        <v>15</v>
      </c>
      <c r="J3" s="15" t="s">
        <v>13</v>
      </c>
      <c r="K3" s="15" t="s">
        <v>17</v>
      </c>
      <c r="L3" s="16" t="s">
        <v>20</v>
      </c>
    </row>
    <row r="4" spans="1:12" x14ac:dyDescent="0.2">
      <c r="A4" s="30" t="s">
        <v>34</v>
      </c>
      <c r="B4" s="36">
        <v>6</v>
      </c>
      <c r="C4" s="28">
        <v>53</v>
      </c>
      <c r="D4" s="28">
        <v>33</v>
      </c>
      <c r="E4" s="28">
        <v>6</v>
      </c>
      <c r="F4" s="28">
        <v>27</v>
      </c>
      <c r="G4" s="28">
        <v>59</v>
      </c>
      <c r="H4" s="28">
        <v>40</v>
      </c>
      <c r="I4" s="28">
        <v>45</v>
      </c>
      <c r="J4" s="28">
        <v>19</v>
      </c>
      <c r="K4" s="28">
        <v>9</v>
      </c>
      <c r="L4" s="29">
        <v>17</v>
      </c>
    </row>
    <row r="5" spans="1:12" s="13" customFormat="1" x14ac:dyDescent="0.2">
      <c r="A5" s="21" t="s">
        <v>31</v>
      </c>
      <c r="B5" s="8">
        <v>0</v>
      </c>
      <c r="C5" s="1">
        <v>0</v>
      </c>
      <c r="D5" s="1">
        <v>0</v>
      </c>
      <c r="E5" s="1">
        <v>0</v>
      </c>
      <c r="F5" s="1">
        <v>0</v>
      </c>
      <c r="G5" s="1">
        <v>6</v>
      </c>
      <c r="H5" s="1">
        <v>3</v>
      </c>
      <c r="I5" s="1">
        <v>0</v>
      </c>
      <c r="J5" s="1">
        <v>1</v>
      </c>
      <c r="K5" s="1">
        <v>0</v>
      </c>
      <c r="L5" s="9">
        <v>0</v>
      </c>
    </row>
    <row r="6" spans="1:12" x14ac:dyDescent="0.2">
      <c r="A6" s="21" t="s">
        <v>33</v>
      </c>
      <c r="B6" s="8">
        <v>0</v>
      </c>
      <c r="C6" s="1">
        <v>4</v>
      </c>
      <c r="D6" s="1">
        <v>0</v>
      </c>
      <c r="E6" s="1">
        <v>0</v>
      </c>
      <c r="F6" s="1">
        <v>0</v>
      </c>
      <c r="G6" s="1">
        <v>2</v>
      </c>
      <c r="H6" s="1">
        <v>2</v>
      </c>
      <c r="I6" s="1">
        <v>0</v>
      </c>
      <c r="J6" s="1">
        <v>0</v>
      </c>
      <c r="K6" s="1">
        <v>1</v>
      </c>
      <c r="L6" s="9">
        <v>0</v>
      </c>
    </row>
    <row r="7" spans="1:12" x14ac:dyDescent="0.2">
      <c r="A7" s="21" t="s">
        <v>32</v>
      </c>
      <c r="B7" s="45">
        <v>0</v>
      </c>
      <c r="C7" s="1">
        <v>0</v>
      </c>
      <c r="D7" s="1">
        <v>0</v>
      </c>
      <c r="E7" s="1">
        <v>2</v>
      </c>
      <c r="F7" s="1">
        <v>0</v>
      </c>
      <c r="G7" s="1">
        <v>0</v>
      </c>
      <c r="H7" s="1">
        <v>0</v>
      </c>
      <c r="I7" s="1">
        <v>0</v>
      </c>
      <c r="J7" s="1">
        <v>1</v>
      </c>
      <c r="K7" s="1">
        <v>0</v>
      </c>
      <c r="L7" s="9">
        <v>0</v>
      </c>
    </row>
    <row r="8" spans="1:12" x14ac:dyDescent="0.2">
      <c r="A8" s="21" t="s">
        <v>42</v>
      </c>
      <c r="B8" s="8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1</v>
      </c>
      <c r="I8" s="1">
        <v>0</v>
      </c>
      <c r="J8" s="1">
        <v>0</v>
      </c>
      <c r="K8" s="1">
        <v>0</v>
      </c>
      <c r="L8" s="9">
        <v>0</v>
      </c>
    </row>
    <row r="9" spans="1:12" x14ac:dyDescent="0.2">
      <c r="A9" s="21" t="s">
        <v>35</v>
      </c>
      <c r="B9" s="8">
        <v>3</v>
      </c>
      <c r="C9" s="1">
        <v>6</v>
      </c>
      <c r="D9" s="1">
        <v>3</v>
      </c>
      <c r="E9" s="1">
        <v>2</v>
      </c>
      <c r="F9" s="1">
        <v>0</v>
      </c>
      <c r="G9" s="1">
        <v>9</v>
      </c>
      <c r="H9" s="1">
        <v>2</v>
      </c>
      <c r="I9" s="1">
        <v>4</v>
      </c>
      <c r="J9" s="1">
        <v>0</v>
      </c>
      <c r="K9" s="1">
        <v>0</v>
      </c>
      <c r="L9" s="9">
        <v>0</v>
      </c>
    </row>
    <row r="10" spans="1:12" ht="17" thickBot="1" x14ac:dyDescent="0.25">
      <c r="A10" s="22" t="s">
        <v>30</v>
      </c>
      <c r="B10" s="10">
        <v>12</v>
      </c>
      <c r="C10" s="11">
        <v>19</v>
      </c>
      <c r="D10" s="11">
        <v>1</v>
      </c>
      <c r="E10" s="11">
        <v>13</v>
      </c>
      <c r="F10" s="11">
        <v>9</v>
      </c>
      <c r="G10" s="11">
        <v>18</v>
      </c>
      <c r="H10" s="11">
        <v>13</v>
      </c>
      <c r="I10" s="11">
        <v>16</v>
      </c>
      <c r="J10" s="11">
        <v>7</v>
      </c>
      <c r="K10" s="11">
        <v>4</v>
      </c>
      <c r="L10" s="12">
        <v>3</v>
      </c>
    </row>
    <row r="11" spans="1:12" x14ac:dyDescent="0.2">
      <c r="B11" s="32">
        <f>SUM(B4:B10)</f>
        <v>21</v>
      </c>
      <c r="C11" s="32">
        <f t="shared" ref="C11:L11" si="0">SUM(C4:C10)</f>
        <v>82</v>
      </c>
      <c r="D11" s="32">
        <f t="shared" si="0"/>
        <v>37</v>
      </c>
      <c r="E11" s="32">
        <f t="shared" si="0"/>
        <v>23</v>
      </c>
      <c r="F11" s="32">
        <f t="shared" si="0"/>
        <v>36</v>
      </c>
      <c r="G11" s="32">
        <f t="shared" si="0"/>
        <v>94</v>
      </c>
      <c r="H11" s="32">
        <f t="shared" si="0"/>
        <v>61</v>
      </c>
      <c r="I11" s="32">
        <f t="shared" si="0"/>
        <v>65</v>
      </c>
      <c r="J11" s="32">
        <f t="shared" si="0"/>
        <v>28</v>
      </c>
      <c r="K11" s="32">
        <f t="shared" si="0"/>
        <v>14</v>
      </c>
      <c r="L11" s="32">
        <f t="shared" si="0"/>
        <v>20</v>
      </c>
    </row>
    <row r="12" spans="1:12" x14ac:dyDescent="0.2">
      <c r="B12" s="19">
        <f t="shared" ref="B12:L12" si="1">B11/$E$24</f>
        <v>4.3659043659043661E-2</v>
      </c>
      <c r="C12" s="37">
        <f t="shared" si="1"/>
        <v>0.17047817047817049</v>
      </c>
      <c r="D12" s="19">
        <f t="shared" si="1"/>
        <v>7.6923076923076927E-2</v>
      </c>
      <c r="E12" s="19">
        <f t="shared" si="1"/>
        <v>4.781704781704782E-2</v>
      </c>
      <c r="F12" s="19">
        <f t="shared" si="1"/>
        <v>7.4844074844074848E-2</v>
      </c>
      <c r="G12" s="37">
        <f t="shared" si="1"/>
        <v>0.19542619542619544</v>
      </c>
      <c r="H12" s="19">
        <f t="shared" si="1"/>
        <v>0.12681912681912683</v>
      </c>
      <c r="I12" s="19">
        <f t="shared" si="1"/>
        <v>0.13513513513513514</v>
      </c>
      <c r="J12" s="19">
        <f t="shared" si="1"/>
        <v>5.8212058212058215E-2</v>
      </c>
      <c r="K12" s="19">
        <f t="shared" si="1"/>
        <v>2.9106029106029108E-2</v>
      </c>
      <c r="L12" s="19">
        <f t="shared" si="1"/>
        <v>4.1580041580041582E-2</v>
      </c>
    </row>
    <row r="13" spans="1:12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</row>
    <row r="14" spans="1:12" x14ac:dyDescent="0.2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2" ht="17" thickBot="1" x14ac:dyDescent="0.25">
      <c r="A15" t="s">
        <v>62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6" spans="1:12" s="13" customFormat="1" ht="17" thickBot="1" x14ac:dyDescent="0.25">
      <c r="A16" s="14" t="s">
        <v>0</v>
      </c>
      <c r="B16" s="15" t="s">
        <v>3</v>
      </c>
      <c r="C16" s="15" t="s">
        <v>1</v>
      </c>
      <c r="D16" s="16" t="s">
        <v>2</v>
      </c>
    </row>
    <row r="17" spans="1:6" x14ac:dyDescent="0.2">
      <c r="A17" s="5" t="s">
        <v>34</v>
      </c>
      <c r="B17" s="6">
        <v>229</v>
      </c>
      <c r="C17" s="6">
        <v>36</v>
      </c>
      <c r="D17" s="7">
        <v>49</v>
      </c>
      <c r="E17" s="32">
        <f>SUM(B17:D17)</f>
        <v>314</v>
      </c>
      <c r="F17" s="19">
        <f t="shared" ref="F17:F23" si="2">E17/$E$24</f>
        <v>0.65280665280665284</v>
      </c>
    </row>
    <row r="18" spans="1:6" x14ac:dyDescent="0.2">
      <c r="A18" s="8" t="s">
        <v>31</v>
      </c>
      <c r="B18" s="1">
        <v>9</v>
      </c>
      <c r="C18" s="1">
        <v>1</v>
      </c>
      <c r="D18" s="9">
        <v>0</v>
      </c>
      <c r="E18" s="32">
        <f t="shared" ref="E18:E23" si="3">SUM(B18:D18)</f>
        <v>10</v>
      </c>
      <c r="F18" s="19">
        <f t="shared" si="2"/>
        <v>2.0790020790020791E-2</v>
      </c>
    </row>
    <row r="19" spans="1:6" x14ac:dyDescent="0.2">
      <c r="A19" s="8" t="s">
        <v>33</v>
      </c>
      <c r="B19" s="1">
        <v>3</v>
      </c>
      <c r="C19" s="1">
        <v>4</v>
      </c>
      <c r="D19" s="9">
        <v>2</v>
      </c>
      <c r="E19" s="32">
        <f t="shared" si="3"/>
        <v>9</v>
      </c>
      <c r="F19" s="19">
        <f t="shared" si="2"/>
        <v>1.8711018711018712E-2</v>
      </c>
    </row>
    <row r="20" spans="1:6" x14ac:dyDescent="0.2">
      <c r="A20" s="8" t="s">
        <v>32</v>
      </c>
      <c r="B20" s="1">
        <v>0</v>
      </c>
      <c r="C20" s="1">
        <v>3</v>
      </c>
      <c r="D20" s="9">
        <v>0</v>
      </c>
      <c r="E20" s="32">
        <f t="shared" si="3"/>
        <v>3</v>
      </c>
      <c r="F20" s="19">
        <f t="shared" si="2"/>
        <v>6.2370062370062374E-3</v>
      </c>
    </row>
    <row r="21" spans="1:6" x14ac:dyDescent="0.2">
      <c r="A21" s="8" t="s">
        <v>42</v>
      </c>
      <c r="B21" s="1">
        <v>1</v>
      </c>
      <c r="C21" s="1">
        <v>0</v>
      </c>
      <c r="D21" s="9">
        <v>0</v>
      </c>
      <c r="E21" s="32">
        <f t="shared" si="3"/>
        <v>1</v>
      </c>
      <c r="F21" s="19">
        <f t="shared" si="2"/>
        <v>2.0790020790020791E-3</v>
      </c>
    </row>
    <row r="22" spans="1:6" x14ac:dyDescent="0.2">
      <c r="A22" s="8" t="s">
        <v>35</v>
      </c>
      <c r="B22" s="1">
        <v>14</v>
      </c>
      <c r="C22" s="1">
        <v>13</v>
      </c>
      <c r="D22" s="9">
        <v>2</v>
      </c>
      <c r="E22" s="32">
        <f t="shared" si="3"/>
        <v>29</v>
      </c>
      <c r="F22" s="19">
        <f t="shared" si="2"/>
        <v>6.0291060291060294E-2</v>
      </c>
    </row>
    <row r="23" spans="1:6" ht="17" thickBot="1" x14ac:dyDescent="0.25">
      <c r="A23" s="10" t="s">
        <v>30</v>
      </c>
      <c r="B23" s="11">
        <v>54</v>
      </c>
      <c r="C23" s="11">
        <v>42</v>
      </c>
      <c r="D23" s="12">
        <v>19</v>
      </c>
      <c r="E23" s="32">
        <f t="shared" si="3"/>
        <v>115</v>
      </c>
      <c r="F23" s="19">
        <f t="shared" si="2"/>
        <v>0.2390852390852391</v>
      </c>
    </row>
    <row r="24" spans="1:6" x14ac:dyDescent="0.2">
      <c r="B24" s="32">
        <f>SUM(B17:B23)</f>
        <v>310</v>
      </c>
      <c r="C24" s="32">
        <f t="shared" ref="C24:D24" si="4">SUM(C17:C23)</f>
        <v>99</v>
      </c>
      <c r="D24" s="32">
        <f t="shared" si="4"/>
        <v>72</v>
      </c>
      <c r="E24" s="38">
        <f>SUM(B24:D24)</f>
        <v>481</v>
      </c>
    </row>
    <row r="25" spans="1:6" x14ac:dyDescent="0.2">
      <c r="B25" s="19">
        <f>B24/$E$24</f>
        <v>0.64449064449064453</v>
      </c>
      <c r="C25" s="19">
        <f>C24/$E$24</f>
        <v>0.20582120582120583</v>
      </c>
      <c r="D25" s="19">
        <f>D24/$E$24</f>
        <v>0.1496881496881497</v>
      </c>
    </row>
    <row r="27" spans="1:6" ht="17" thickBot="1" x14ac:dyDescent="0.25">
      <c r="A27" t="s">
        <v>63</v>
      </c>
    </row>
    <row r="28" spans="1:6" ht="17" thickBot="1" x14ac:dyDescent="0.25">
      <c r="A28" s="17" t="s">
        <v>24</v>
      </c>
      <c r="B28" s="31" t="s">
        <v>26</v>
      </c>
      <c r="C28" s="3" t="s">
        <v>40</v>
      </c>
      <c r="D28" s="3" t="s">
        <v>25</v>
      </c>
      <c r="E28" s="3" t="s">
        <v>29</v>
      </c>
      <c r="F28" s="4" t="s">
        <v>27</v>
      </c>
    </row>
    <row r="29" spans="1:6" x14ac:dyDescent="0.2">
      <c r="A29" s="30" t="s">
        <v>34</v>
      </c>
      <c r="B29" s="5">
        <v>35</v>
      </c>
      <c r="C29" s="6">
        <v>45</v>
      </c>
      <c r="D29" s="6">
        <v>206</v>
      </c>
      <c r="E29" s="6">
        <v>18</v>
      </c>
      <c r="F29" s="7">
        <v>10</v>
      </c>
    </row>
    <row r="30" spans="1:6" x14ac:dyDescent="0.2">
      <c r="A30" s="21" t="s">
        <v>31</v>
      </c>
      <c r="B30" s="8">
        <v>0</v>
      </c>
      <c r="C30" s="1">
        <v>1</v>
      </c>
      <c r="D30" s="1">
        <v>6</v>
      </c>
      <c r="E30" s="1">
        <v>1</v>
      </c>
      <c r="F30" s="9">
        <v>2</v>
      </c>
    </row>
    <row r="31" spans="1:6" x14ac:dyDescent="0.2">
      <c r="A31" s="21" t="s">
        <v>33</v>
      </c>
      <c r="B31" s="8">
        <v>5</v>
      </c>
      <c r="C31" s="1">
        <v>1</v>
      </c>
      <c r="D31" s="1">
        <v>2</v>
      </c>
      <c r="E31" s="1">
        <v>0</v>
      </c>
      <c r="F31" s="9">
        <v>1</v>
      </c>
    </row>
    <row r="32" spans="1:6" x14ac:dyDescent="0.2">
      <c r="A32" s="21" t="s">
        <v>32</v>
      </c>
      <c r="B32" s="8">
        <v>0</v>
      </c>
      <c r="C32" s="1">
        <v>1</v>
      </c>
      <c r="D32" s="1">
        <v>0</v>
      </c>
      <c r="E32" s="1">
        <v>2</v>
      </c>
      <c r="F32" s="9">
        <v>0</v>
      </c>
    </row>
    <row r="33" spans="1:6" x14ac:dyDescent="0.2">
      <c r="A33" s="21" t="s">
        <v>42</v>
      </c>
      <c r="B33" s="8">
        <v>0</v>
      </c>
      <c r="C33" s="1">
        <v>0</v>
      </c>
      <c r="D33" s="1">
        <v>1</v>
      </c>
      <c r="E33" s="1">
        <v>0</v>
      </c>
      <c r="F33" s="9">
        <v>0</v>
      </c>
    </row>
    <row r="34" spans="1:6" x14ac:dyDescent="0.2">
      <c r="A34" s="21" t="s">
        <v>35</v>
      </c>
      <c r="B34" s="8">
        <v>15</v>
      </c>
      <c r="C34" s="1">
        <v>0</v>
      </c>
      <c r="D34" s="1">
        <v>14</v>
      </c>
      <c r="E34" s="1">
        <v>0</v>
      </c>
      <c r="F34" s="9">
        <v>0</v>
      </c>
    </row>
    <row r="35" spans="1:6" ht="17" thickBot="1" x14ac:dyDescent="0.25">
      <c r="A35" s="22" t="s">
        <v>30</v>
      </c>
      <c r="B35" s="10">
        <v>41</v>
      </c>
      <c r="C35" s="11">
        <v>14</v>
      </c>
      <c r="D35" s="11">
        <v>46</v>
      </c>
      <c r="E35" s="11">
        <v>14</v>
      </c>
      <c r="F35" s="12">
        <v>0</v>
      </c>
    </row>
    <row r="36" spans="1:6" x14ac:dyDescent="0.2">
      <c r="B36" s="32">
        <f>SUM(B29:B35)</f>
        <v>96</v>
      </c>
      <c r="C36" s="32">
        <f t="shared" ref="C36:F36" si="5">SUM(C29:C35)</f>
        <v>62</v>
      </c>
      <c r="D36" s="32">
        <f t="shared" si="5"/>
        <v>275</v>
      </c>
      <c r="E36" s="32">
        <f t="shared" si="5"/>
        <v>35</v>
      </c>
      <c r="F36" s="32">
        <f t="shared" si="5"/>
        <v>13</v>
      </c>
    </row>
    <row r="37" spans="1:6" x14ac:dyDescent="0.2">
      <c r="B37" s="19">
        <f>B36/$E$24</f>
        <v>0.1995841995841996</v>
      </c>
      <c r="C37" s="19">
        <f>C36/$E$24</f>
        <v>0.12889812889812891</v>
      </c>
      <c r="D37" s="19">
        <f>D36/$E$24</f>
        <v>0.5717255717255717</v>
      </c>
      <c r="E37" s="19">
        <f>E36/$E$24</f>
        <v>7.2765072765072769E-2</v>
      </c>
      <c r="F37" s="19">
        <f>F36/$E$24</f>
        <v>2.7027027027027029E-2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FD2A6-28B4-3140-B8FC-B9A1A7BB339A}">
  <dimension ref="A1:L38"/>
  <sheetViews>
    <sheetView workbookViewId="0">
      <selection activeCell="H46" sqref="H46"/>
    </sheetView>
  </sheetViews>
  <sheetFormatPr baseColWidth="10" defaultRowHeight="16" x14ac:dyDescent="0.2"/>
  <cols>
    <col min="1" max="1" width="13.33203125" bestFit="1" customWidth="1"/>
    <col min="6" max="6" width="12.1640625" bestFit="1" customWidth="1"/>
  </cols>
  <sheetData>
    <row r="1" spans="1:12" ht="17" thickBot="1" x14ac:dyDescent="0.25">
      <c r="A1" t="s">
        <v>64</v>
      </c>
    </row>
    <row r="2" spans="1:12" ht="17" thickBot="1" x14ac:dyDescent="0.25">
      <c r="A2" s="35" t="s">
        <v>12</v>
      </c>
      <c r="B2" s="14" t="s">
        <v>22</v>
      </c>
      <c r="C2" s="15" t="s">
        <v>18</v>
      </c>
      <c r="D2" s="15" t="s">
        <v>23</v>
      </c>
      <c r="E2" s="15" t="s">
        <v>21</v>
      </c>
      <c r="F2" s="15" t="s">
        <v>14</v>
      </c>
      <c r="G2" s="15" t="s">
        <v>16</v>
      </c>
      <c r="H2" s="15" t="s">
        <v>19</v>
      </c>
      <c r="I2" s="15" t="s">
        <v>15</v>
      </c>
      <c r="J2" s="15" t="s">
        <v>13</v>
      </c>
      <c r="K2" s="15" t="s">
        <v>17</v>
      </c>
      <c r="L2" s="16" t="s">
        <v>20</v>
      </c>
    </row>
    <row r="3" spans="1:12" x14ac:dyDescent="0.2">
      <c r="A3" s="40" t="s">
        <v>43</v>
      </c>
      <c r="B3" s="36">
        <v>2</v>
      </c>
      <c r="C3" s="28">
        <v>0</v>
      </c>
      <c r="D3" s="28">
        <v>0</v>
      </c>
      <c r="E3" s="28">
        <v>2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9">
        <v>0</v>
      </c>
    </row>
    <row r="4" spans="1:12" x14ac:dyDescent="0.2">
      <c r="A4" s="24" t="s">
        <v>38</v>
      </c>
      <c r="B4" s="8">
        <v>3</v>
      </c>
      <c r="C4" s="1">
        <v>28</v>
      </c>
      <c r="D4" s="1">
        <v>3</v>
      </c>
      <c r="E4" s="1">
        <v>4</v>
      </c>
      <c r="F4" s="1">
        <v>4</v>
      </c>
      <c r="G4" s="1">
        <v>30</v>
      </c>
      <c r="H4" s="1">
        <v>12</v>
      </c>
      <c r="I4" s="1">
        <v>16</v>
      </c>
      <c r="J4" s="1">
        <v>2</v>
      </c>
      <c r="K4" s="1">
        <v>1</v>
      </c>
      <c r="L4" s="9">
        <v>1</v>
      </c>
    </row>
    <row r="5" spans="1:12" x14ac:dyDescent="0.2">
      <c r="A5" s="24" t="s">
        <v>44</v>
      </c>
      <c r="B5" s="8">
        <v>1</v>
      </c>
      <c r="C5" s="1">
        <v>0</v>
      </c>
      <c r="D5" s="1">
        <v>0</v>
      </c>
      <c r="E5" s="1">
        <v>1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9">
        <v>0</v>
      </c>
    </row>
    <row r="6" spans="1:12" x14ac:dyDescent="0.2">
      <c r="A6" s="24" t="s">
        <v>36</v>
      </c>
      <c r="B6" s="8">
        <v>0</v>
      </c>
      <c r="C6" s="1">
        <v>3</v>
      </c>
      <c r="D6" s="1">
        <v>2</v>
      </c>
      <c r="E6" s="1">
        <v>0</v>
      </c>
      <c r="F6" s="1">
        <v>2</v>
      </c>
      <c r="G6" s="1">
        <v>3</v>
      </c>
      <c r="H6" s="1">
        <v>2</v>
      </c>
      <c r="I6" s="1">
        <v>2</v>
      </c>
      <c r="J6" s="1">
        <v>1</v>
      </c>
      <c r="K6" s="1">
        <v>0</v>
      </c>
      <c r="L6" s="9">
        <v>1</v>
      </c>
    </row>
    <row r="7" spans="1:12" x14ac:dyDescent="0.2">
      <c r="A7" s="24" t="s">
        <v>45</v>
      </c>
      <c r="B7" s="8">
        <v>0</v>
      </c>
      <c r="C7" s="1">
        <v>1</v>
      </c>
      <c r="D7" s="1">
        <v>0</v>
      </c>
      <c r="E7" s="1">
        <v>0</v>
      </c>
      <c r="F7" s="1">
        <v>0</v>
      </c>
      <c r="G7" s="1">
        <v>1</v>
      </c>
      <c r="H7" s="1">
        <v>0</v>
      </c>
      <c r="I7" s="1">
        <v>0</v>
      </c>
      <c r="J7" s="1">
        <v>0</v>
      </c>
      <c r="K7" s="1">
        <v>0</v>
      </c>
      <c r="L7" s="9">
        <v>0</v>
      </c>
    </row>
    <row r="8" spans="1:12" x14ac:dyDescent="0.2">
      <c r="A8" s="24" t="s">
        <v>37</v>
      </c>
      <c r="B8" s="8">
        <v>0</v>
      </c>
      <c r="C8" s="1">
        <v>1</v>
      </c>
      <c r="D8" s="1">
        <v>0</v>
      </c>
      <c r="E8" s="1">
        <v>0</v>
      </c>
      <c r="F8" s="1">
        <v>0</v>
      </c>
      <c r="G8" s="1">
        <v>1</v>
      </c>
      <c r="H8" s="1">
        <v>0</v>
      </c>
      <c r="I8" s="1">
        <v>0</v>
      </c>
      <c r="J8" s="1">
        <v>0</v>
      </c>
      <c r="K8" s="1">
        <v>0</v>
      </c>
      <c r="L8" s="9">
        <v>0</v>
      </c>
    </row>
    <row r="9" spans="1:12" ht="17" thickBot="1" x14ac:dyDescent="0.25">
      <c r="A9" s="25" t="s">
        <v>39</v>
      </c>
      <c r="B9" s="10">
        <v>0</v>
      </c>
      <c r="C9" s="11">
        <v>3</v>
      </c>
      <c r="D9" s="11">
        <v>0</v>
      </c>
      <c r="E9" s="11">
        <v>0</v>
      </c>
      <c r="F9" s="11">
        <v>0</v>
      </c>
      <c r="G9" s="11">
        <v>6</v>
      </c>
      <c r="H9" s="11">
        <v>1</v>
      </c>
      <c r="I9" s="11">
        <v>0</v>
      </c>
      <c r="J9" s="11">
        <v>0</v>
      </c>
      <c r="K9" s="11">
        <v>0</v>
      </c>
      <c r="L9" s="12">
        <v>0</v>
      </c>
    </row>
    <row r="10" spans="1:12" x14ac:dyDescent="0.2">
      <c r="B10" s="32">
        <f>SUM(B3:B9)</f>
        <v>6</v>
      </c>
      <c r="C10" s="32">
        <f t="shared" ref="C10:L10" si="0">SUM(C3:C9)</f>
        <v>36</v>
      </c>
      <c r="D10" s="32">
        <f t="shared" si="0"/>
        <v>5</v>
      </c>
      <c r="E10" s="32">
        <f t="shared" si="0"/>
        <v>7</v>
      </c>
      <c r="F10" s="32">
        <f t="shared" si="0"/>
        <v>6</v>
      </c>
      <c r="G10" s="32">
        <f t="shared" si="0"/>
        <v>41</v>
      </c>
      <c r="H10" s="32">
        <f t="shared" si="0"/>
        <v>15</v>
      </c>
      <c r="I10" s="32">
        <f t="shared" si="0"/>
        <v>18</v>
      </c>
      <c r="J10" s="32">
        <f t="shared" si="0"/>
        <v>3</v>
      </c>
      <c r="K10" s="32">
        <f t="shared" si="0"/>
        <v>1</v>
      </c>
      <c r="L10" s="32">
        <f t="shared" si="0"/>
        <v>2</v>
      </c>
    </row>
    <row r="11" spans="1:12" x14ac:dyDescent="0.2">
      <c r="B11" s="19">
        <f>B10/$G$34</f>
        <v>4.2857142857142858E-2</v>
      </c>
      <c r="C11" s="37">
        <f t="shared" ref="C11:L11" si="1">C10/$G$34</f>
        <v>0.25714285714285712</v>
      </c>
      <c r="D11" s="19">
        <f t="shared" si="1"/>
        <v>3.5714285714285712E-2</v>
      </c>
      <c r="E11" s="19">
        <f t="shared" si="1"/>
        <v>0.05</v>
      </c>
      <c r="F11" s="19">
        <f t="shared" si="1"/>
        <v>4.2857142857142858E-2</v>
      </c>
      <c r="G11" s="37">
        <f t="shared" si="1"/>
        <v>0.29285714285714287</v>
      </c>
      <c r="H11" s="19">
        <f t="shared" si="1"/>
        <v>0.10714285714285714</v>
      </c>
      <c r="I11" s="19">
        <f t="shared" si="1"/>
        <v>0.12857142857142856</v>
      </c>
      <c r="J11" s="19">
        <f t="shared" si="1"/>
        <v>2.1428571428571429E-2</v>
      </c>
      <c r="K11" s="19">
        <f t="shared" si="1"/>
        <v>7.1428571428571426E-3</v>
      </c>
      <c r="L11" s="19">
        <f t="shared" si="1"/>
        <v>1.4285714285714285E-2</v>
      </c>
    </row>
    <row r="13" spans="1:12" ht="17" thickBot="1" x14ac:dyDescent="0.25">
      <c r="A13" t="s">
        <v>65</v>
      </c>
    </row>
    <row r="14" spans="1:12" ht="17" thickBot="1" x14ac:dyDescent="0.25">
      <c r="A14" s="2" t="s">
        <v>0</v>
      </c>
      <c r="B14" s="3" t="s">
        <v>3</v>
      </c>
      <c r="C14" s="3" t="s">
        <v>1</v>
      </c>
      <c r="D14" s="4" t="s">
        <v>2</v>
      </c>
    </row>
    <row r="15" spans="1:12" x14ac:dyDescent="0.2">
      <c r="A15" s="23" t="s">
        <v>43</v>
      </c>
      <c r="B15" s="5">
        <v>0</v>
      </c>
      <c r="C15" s="6">
        <v>4</v>
      </c>
      <c r="D15" s="7">
        <v>0</v>
      </c>
    </row>
    <row r="16" spans="1:12" x14ac:dyDescent="0.2">
      <c r="A16" s="24" t="s">
        <v>38</v>
      </c>
      <c r="B16" s="8">
        <v>67</v>
      </c>
      <c r="C16" s="1">
        <v>23</v>
      </c>
      <c r="D16" s="9">
        <v>14</v>
      </c>
    </row>
    <row r="17" spans="1:8" x14ac:dyDescent="0.2">
      <c r="A17" s="24" t="s">
        <v>44</v>
      </c>
      <c r="B17" s="8">
        <v>0</v>
      </c>
      <c r="C17" s="1">
        <v>2</v>
      </c>
      <c r="D17" s="9">
        <v>0</v>
      </c>
    </row>
    <row r="18" spans="1:8" x14ac:dyDescent="0.2">
      <c r="A18" s="24" t="s">
        <v>36</v>
      </c>
      <c r="B18" s="8">
        <v>10</v>
      </c>
      <c r="C18" s="1">
        <v>4</v>
      </c>
      <c r="D18" s="9">
        <v>2</v>
      </c>
    </row>
    <row r="19" spans="1:8" x14ac:dyDescent="0.2">
      <c r="A19" s="24" t="s">
        <v>45</v>
      </c>
      <c r="B19" s="8">
        <v>0</v>
      </c>
      <c r="C19" s="1">
        <v>0</v>
      </c>
      <c r="D19" s="9">
        <v>2</v>
      </c>
    </row>
    <row r="20" spans="1:8" x14ac:dyDescent="0.2">
      <c r="A20" s="24" t="s">
        <v>37</v>
      </c>
      <c r="B20" s="8">
        <v>0</v>
      </c>
      <c r="C20" s="1">
        <v>2</v>
      </c>
      <c r="D20" s="9">
        <v>0</v>
      </c>
    </row>
    <row r="21" spans="1:8" ht="17" thickBot="1" x14ac:dyDescent="0.25">
      <c r="A21" s="25" t="s">
        <v>39</v>
      </c>
      <c r="B21" s="10">
        <v>6</v>
      </c>
      <c r="C21" s="11">
        <v>1</v>
      </c>
      <c r="D21" s="12">
        <v>3</v>
      </c>
    </row>
    <row r="22" spans="1:8" x14ac:dyDescent="0.2">
      <c r="B22" s="32">
        <f>SUM(B15:B21)</f>
        <v>83</v>
      </c>
      <c r="C22" s="32">
        <f t="shared" ref="C22:D22" si="2">SUM(C15:C21)</f>
        <v>36</v>
      </c>
      <c r="D22" s="32">
        <f t="shared" si="2"/>
        <v>21</v>
      </c>
    </row>
    <row r="23" spans="1:8" x14ac:dyDescent="0.2">
      <c r="B23" s="19">
        <f>B22/$G$34</f>
        <v>0.59285714285714286</v>
      </c>
      <c r="C23" s="19">
        <f t="shared" ref="C23:D23" si="3">C22/$G$34</f>
        <v>0.25714285714285712</v>
      </c>
      <c r="D23" s="19">
        <f t="shared" si="3"/>
        <v>0.15</v>
      </c>
    </row>
    <row r="25" spans="1:8" ht="17" thickBot="1" x14ac:dyDescent="0.25">
      <c r="A25" t="s">
        <v>66</v>
      </c>
    </row>
    <row r="26" spans="1:8" ht="17" thickBot="1" x14ac:dyDescent="0.25">
      <c r="A26" s="41" t="s">
        <v>24</v>
      </c>
      <c r="B26" s="34" t="s">
        <v>26</v>
      </c>
      <c r="C26" s="15" t="s">
        <v>25</v>
      </c>
      <c r="D26" s="15" t="s">
        <v>28</v>
      </c>
      <c r="E26" s="15" t="s">
        <v>29</v>
      </c>
      <c r="F26" s="16" t="s">
        <v>27</v>
      </c>
    </row>
    <row r="27" spans="1:8" x14ac:dyDescent="0.2">
      <c r="A27" s="30" t="s">
        <v>43</v>
      </c>
      <c r="B27" s="5">
        <v>4</v>
      </c>
      <c r="C27" s="6">
        <v>0</v>
      </c>
      <c r="D27" s="6">
        <v>0</v>
      </c>
      <c r="E27" s="6">
        <v>0</v>
      </c>
      <c r="F27" s="7">
        <v>0</v>
      </c>
      <c r="G27" s="32">
        <f>SUM(B27:F27)</f>
        <v>4</v>
      </c>
      <c r="H27" s="19">
        <f>G27/$G$34</f>
        <v>2.8571428571428571E-2</v>
      </c>
    </row>
    <row r="28" spans="1:8" x14ac:dyDescent="0.2">
      <c r="A28" s="21" t="s">
        <v>38</v>
      </c>
      <c r="B28" s="8">
        <v>24</v>
      </c>
      <c r="C28" s="1">
        <v>40</v>
      </c>
      <c r="D28" s="1">
        <v>4</v>
      </c>
      <c r="E28" s="1">
        <v>34</v>
      </c>
      <c r="F28" s="9">
        <v>2</v>
      </c>
      <c r="G28" s="32">
        <f t="shared" ref="G28:G33" si="4">SUM(B28:F28)</f>
        <v>104</v>
      </c>
      <c r="H28" s="19">
        <f t="shared" ref="H28:H33" si="5">G28/$G$34</f>
        <v>0.74285714285714288</v>
      </c>
    </row>
    <row r="29" spans="1:8" x14ac:dyDescent="0.2">
      <c r="A29" s="21" t="s">
        <v>44</v>
      </c>
      <c r="B29" s="8">
        <v>0</v>
      </c>
      <c r="C29" s="1">
        <v>0</v>
      </c>
      <c r="D29" s="1">
        <v>0</v>
      </c>
      <c r="E29" s="1">
        <v>2</v>
      </c>
      <c r="F29" s="9">
        <v>0</v>
      </c>
      <c r="G29" s="32">
        <f t="shared" si="4"/>
        <v>2</v>
      </c>
      <c r="H29" s="19">
        <f t="shared" si="5"/>
        <v>1.4285714285714285E-2</v>
      </c>
    </row>
    <row r="30" spans="1:8" x14ac:dyDescent="0.2">
      <c r="A30" s="21" t="s">
        <v>36</v>
      </c>
      <c r="B30" s="8">
        <v>4</v>
      </c>
      <c r="C30" s="1">
        <v>9</v>
      </c>
      <c r="D30" s="1">
        <v>2</v>
      </c>
      <c r="E30" s="1">
        <v>1</v>
      </c>
      <c r="F30" s="9">
        <v>0</v>
      </c>
      <c r="G30" s="32">
        <f t="shared" si="4"/>
        <v>16</v>
      </c>
      <c r="H30" s="19">
        <f t="shared" si="5"/>
        <v>0.11428571428571428</v>
      </c>
    </row>
    <row r="31" spans="1:8" x14ac:dyDescent="0.2">
      <c r="A31" s="21" t="s">
        <v>45</v>
      </c>
      <c r="B31" s="8">
        <v>2</v>
      </c>
      <c r="C31" s="1">
        <v>0</v>
      </c>
      <c r="D31" s="1">
        <v>0</v>
      </c>
      <c r="E31" s="1">
        <v>0</v>
      </c>
      <c r="F31" s="9">
        <v>0</v>
      </c>
      <c r="G31" s="32">
        <f t="shared" si="4"/>
        <v>2</v>
      </c>
      <c r="H31" s="19">
        <f t="shared" si="5"/>
        <v>1.4285714285714285E-2</v>
      </c>
    </row>
    <row r="32" spans="1:8" x14ac:dyDescent="0.2">
      <c r="A32" s="21" t="s">
        <v>37</v>
      </c>
      <c r="B32" s="8">
        <v>0</v>
      </c>
      <c r="C32" s="1">
        <v>0</v>
      </c>
      <c r="D32" s="1">
        <v>0</v>
      </c>
      <c r="E32" s="1">
        <v>2</v>
      </c>
      <c r="F32" s="9">
        <v>0</v>
      </c>
      <c r="G32" s="32">
        <f t="shared" si="4"/>
        <v>2</v>
      </c>
      <c r="H32" s="19">
        <f t="shared" si="5"/>
        <v>1.4285714285714285E-2</v>
      </c>
    </row>
    <row r="33" spans="1:12" ht="17" thickBot="1" x14ac:dyDescent="0.25">
      <c r="A33" s="22" t="s">
        <v>39</v>
      </c>
      <c r="B33" s="10">
        <v>4</v>
      </c>
      <c r="C33" s="11">
        <v>0</v>
      </c>
      <c r="D33" s="11">
        <v>0</v>
      </c>
      <c r="E33" s="11">
        <v>6</v>
      </c>
      <c r="F33" s="12">
        <v>0</v>
      </c>
      <c r="G33" s="32">
        <f t="shared" si="4"/>
        <v>10</v>
      </c>
      <c r="H33" s="19">
        <f t="shared" si="5"/>
        <v>7.1428571428571425E-2</v>
      </c>
    </row>
    <row r="34" spans="1:12" x14ac:dyDescent="0.2">
      <c r="A34" s="32"/>
      <c r="B34" s="32">
        <f>SUM(B27:B33)</f>
        <v>38</v>
      </c>
      <c r="C34" s="32">
        <f t="shared" ref="C34:F34" si="6">SUM(C27:C33)</f>
        <v>49</v>
      </c>
      <c r="D34" s="32">
        <f t="shared" si="6"/>
        <v>6</v>
      </c>
      <c r="E34" s="32">
        <f t="shared" si="6"/>
        <v>45</v>
      </c>
      <c r="F34" s="32">
        <f t="shared" si="6"/>
        <v>2</v>
      </c>
      <c r="G34" s="38">
        <v>140</v>
      </c>
    </row>
    <row r="35" spans="1:12" x14ac:dyDescent="0.2">
      <c r="B35" s="19">
        <f>B34/$G$34</f>
        <v>0.27142857142857141</v>
      </c>
      <c r="C35" s="19">
        <f t="shared" ref="C35:F35" si="7">C34/$G$34</f>
        <v>0.35</v>
      </c>
      <c r="D35" s="19">
        <f t="shared" si="7"/>
        <v>4.2857142857142858E-2</v>
      </c>
      <c r="E35" s="19">
        <f t="shared" si="7"/>
        <v>0.32142857142857145</v>
      </c>
      <c r="F35" s="19">
        <f t="shared" si="7"/>
        <v>1.4285714285714285E-2</v>
      </c>
    </row>
    <row r="36" spans="1:12" x14ac:dyDescent="0.2">
      <c r="B36" s="19"/>
      <c r="C36" s="19"/>
      <c r="D36" s="19"/>
      <c r="E36" s="19"/>
      <c r="F36" s="19"/>
    </row>
    <row r="38" spans="1:12" x14ac:dyDescent="0.2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A0058-3BBD-8441-9FC2-51E46ED2A9D3}">
  <dimension ref="A1:K34"/>
  <sheetViews>
    <sheetView workbookViewId="0">
      <selection activeCell="G39" sqref="G39"/>
    </sheetView>
  </sheetViews>
  <sheetFormatPr baseColWidth="10" defaultRowHeight="16" x14ac:dyDescent="0.2"/>
  <cols>
    <col min="1" max="1" width="11.83203125" bestFit="1" customWidth="1"/>
  </cols>
  <sheetData>
    <row r="1" spans="1:11" ht="17" thickBot="1" x14ac:dyDescent="0.25">
      <c r="A1" t="s">
        <v>67</v>
      </c>
    </row>
    <row r="2" spans="1:11" ht="17" thickBot="1" x14ac:dyDescent="0.25">
      <c r="A2" s="17" t="s">
        <v>12</v>
      </c>
      <c r="B2" s="31" t="s">
        <v>19</v>
      </c>
      <c r="C2" s="3" t="s">
        <v>23</v>
      </c>
      <c r="D2" s="3" t="s">
        <v>15</v>
      </c>
      <c r="E2" s="3" t="s">
        <v>20</v>
      </c>
      <c r="F2" s="3" t="s">
        <v>16</v>
      </c>
      <c r="G2" s="3" t="s">
        <v>22</v>
      </c>
      <c r="H2" s="3" t="s">
        <v>21</v>
      </c>
      <c r="I2" s="3" t="s">
        <v>13</v>
      </c>
      <c r="J2" s="3" t="s">
        <v>14</v>
      </c>
      <c r="K2" s="4" t="s">
        <v>18</v>
      </c>
    </row>
    <row r="3" spans="1:11" x14ac:dyDescent="0.2">
      <c r="A3" s="21" t="s">
        <v>46</v>
      </c>
      <c r="B3" s="8">
        <v>0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9">
        <v>1</v>
      </c>
    </row>
    <row r="4" spans="1:11" ht="17" thickBot="1" x14ac:dyDescent="0.25">
      <c r="A4" s="22" t="s">
        <v>47</v>
      </c>
      <c r="B4" s="10">
        <v>19</v>
      </c>
      <c r="C4" s="11">
        <v>9</v>
      </c>
      <c r="D4" s="11">
        <v>24</v>
      </c>
      <c r="E4" s="11">
        <v>10</v>
      </c>
      <c r="F4" s="11">
        <v>29</v>
      </c>
      <c r="G4" s="11">
        <v>12</v>
      </c>
      <c r="H4" s="11">
        <v>9</v>
      </c>
      <c r="I4" s="11">
        <v>9</v>
      </c>
      <c r="J4" s="11">
        <v>14</v>
      </c>
      <c r="K4" s="12">
        <v>30</v>
      </c>
    </row>
    <row r="5" spans="1:11" x14ac:dyDescent="0.2">
      <c r="B5" s="32">
        <f>SUM(B3:B4)</f>
        <v>19</v>
      </c>
      <c r="C5" s="32">
        <f t="shared" ref="C5:K5" si="0">SUM(C3:C4)</f>
        <v>9</v>
      </c>
      <c r="D5" s="32">
        <f t="shared" si="0"/>
        <v>24</v>
      </c>
      <c r="E5" s="32">
        <f t="shared" si="0"/>
        <v>10</v>
      </c>
      <c r="F5" s="32">
        <f t="shared" si="0"/>
        <v>29</v>
      </c>
      <c r="G5" s="32">
        <f t="shared" si="0"/>
        <v>12</v>
      </c>
      <c r="H5" s="32">
        <f t="shared" si="0"/>
        <v>9</v>
      </c>
      <c r="I5" s="32">
        <f t="shared" si="0"/>
        <v>9</v>
      </c>
      <c r="J5" s="32">
        <f t="shared" si="0"/>
        <v>14</v>
      </c>
      <c r="K5" s="32">
        <f t="shared" si="0"/>
        <v>31</v>
      </c>
    </row>
    <row r="6" spans="1:11" x14ac:dyDescent="0.2">
      <c r="B6" s="19">
        <f>B5/$E$19</f>
        <v>0.11377245508982035</v>
      </c>
      <c r="C6" s="19">
        <f t="shared" ref="C6:K6" si="1">C5/$E$19</f>
        <v>5.3892215568862277E-2</v>
      </c>
      <c r="D6" s="19">
        <f t="shared" si="1"/>
        <v>0.1437125748502994</v>
      </c>
      <c r="E6" s="19">
        <f t="shared" si="1"/>
        <v>5.9880239520958084E-2</v>
      </c>
      <c r="F6" s="37">
        <f t="shared" si="1"/>
        <v>0.17365269461077845</v>
      </c>
      <c r="G6" s="19">
        <f t="shared" si="1"/>
        <v>7.1856287425149698E-2</v>
      </c>
      <c r="H6" s="19">
        <f t="shared" si="1"/>
        <v>5.3892215568862277E-2</v>
      </c>
      <c r="I6" s="19">
        <f t="shared" si="1"/>
        <v>5.3892215568862277E-2</v>
      </c>
      <c r="J6" s="19">
        <f t="shared" si="1"/>
        <v>8.3832335329341312E-2</v>
      </c>
      <c r="K6" s="37">
        <f t="shared" si="1"/>
        <v>0.18562874251497005</v>
      </c>
    </row>
    <row r="8" spans="1:11" ht="17" thickBot="1" x14ac:dyDescent="0.25">
      <c r="A8" s="44" t="s">
        <v>68</v>
      </c>
    </row>
    <row r="9" spans="1:11" ht="17" thickBot="1" x14ac:dyDescent="0.25">
      <c r="A9" s="17" t="s">
        <v>24</v>
      </c>
      <c r="B9" s="31" t="s">
        <v>25</v>
      </c>
      <c r="C9" s="3" t="s">
        <v>40</v>
      </c>
      <c r="D9" s="3" t="s">
        <v>29</v>
      </c>
      <c r="E9" s="3" t="s">
        <v>26</v>
      </c>
      <c r="F9" s="4" t="s">
        <v>27</v>
      </c>
    </row>
    <row r="10" spans="1:11" x14ac:dyDescent="0.2">
      <c r="A10" s="21" t="s">
        <v>46</v>
      </c>
      <c r="B10" s="27">
        <v>0</v>
      </c>
      <c r="C10" s="1">
        <v>0</v>
      </c>
      <c r="D10" s="1">
        <v>0</v>
      </c>
      <c r="E10" s="1">
        <v>2</v>
      </c>
      <c r="F10" s="9">
        <v>0</v>
      </c>
    </row>
    <row r="11" spans="1:11" ht="17" thickBot="1" x14ac:dyDescent="0.25">
      <c r="A11" s="22" t="s">
        <v>47</v>
      </c>
      <c r="B11" s="33">
        <v>98</v>
      </c>
      <c r="C11" s="11">
        <v>19</v>
      </c>
      <c r="D11" s="11">
        <v>29</v>
      </c>
      <c r="E11" s="11">
        <v>16</v>
      </c>
      <c r="F11" s="12">
        <v>3</v>
      </c>
    </row>
    <row r="12" spans="1:11" x14ac:dyDescent="0.2">
      <c r="B12" s="32">
        <f>SUM(B10:B11)</f>
        <v>98</v>
      </c>
      <c r="C12" s="32">
        <f t="shared" ref="C12:F12" si="2">SUM(C10:C11)</f>
        <v>19</v>
      </c>
      <c r="D12" s="32">
        <f t="shared" si="2"/>
        <v>29</v>
      </c>
      <c r="E12" s="32">
        <f t="shared" si="2"/>
        <v>18</v>
      </c>
      <c r="F12" s="32">
        <f t="shared" si="2"/>
        <v>3</v>
      </c>
    </row>
    <row r="13" spans="1:11" x14ac:dyDescent="0.2">
      <c r="B13" s="19">
        <f>B12/$E$19</f>
        <v>0.58682634730538918</v>
      </c>
      <c r="C13" s="19">
        <f t="shared" ref="C13:F13" si="3">C12/$E$19</f>
        <v>0.11377245508982035</v>
      </c>
      <c r="D13" s="19">
        <f t="shared" si="3"/>
        <v>0.17365269461077845</v>
      </c>
      <c r="E13" s="19">
        <f t="shared" si="3"/>
        <v>0.10778443113772455</v>
      </c>
      <c r="F13" s="19">
        <f t="shared" si="3"/>
        <v>1.7964071856287425E-2</v>
      </c>
    </row>
    <row r="15" spans="1:11" ht="17" thickBot="1" x14ac:dyDescent="0.25">
      <c r="A15" s="44" t="s">
        <v>69</v>
      </c>
    </row>
    <row r="16" spans="1:11" ht="17" thickBot="1" x14ac:dyDescent="0.25">
      <c r="A16" s="17" t="s">
        <v>0</v>
      </c>
      <c r="B16" s="2" t="s">
        <v>3</v>
      </c>
      <c r="C16" s="3" t="s">
        <v>1</v>
      </c>
      <c r="D16" s="4" t="s">
        <v>2</v>
      </c>
    </row>
    <row r="17" spans="1:7" x14ac:dyDescent="0.2">
      <c r="A17" s="21" t="s">
        <v>46</v>
      </c>
      <c r="B17" s="8">
        <v>0</v>
      </c>
      <c r="C17" s="1">
        <v>2</v>
      </c>
      <c r="D17" s="9">
        <v>0</v>
      </c>
      <c r="E17" s="32">
        <f>2</f>
        <v>2</v>
      </c>
    </row>
    <row r="18" spans="1:7" ht="17" thickBot="1" x14ac:dyDescent="0.25">
      <c r="A18" s="22" t="s">
        <v>47</v>
      </c>
      <c r="B18" s="10">
        <v>112</v>
      </c>
      <c r="C18" s="11">
        <v>35</v>
      </c>
      <c r="D18" s="12">
        <v>18</v>
      </c>
      <c r="E18" s="32">
        <f>SUM(B18:D18)</f>
        <v>165</v>
      </c>
    </row>
    <row r="19" spans="1:7" x14ac:dyDescent="0.2">
      <c r="B19" s="32">
        <v>112</v>
      </c>
      <c r="C19" s="32">
        <v>37</v>
      </c>
      <c r="D19" s="32">
        <v>18</v>
      </c>
      <c r="E19" s="38">
        <f>SUM(B19:D19)</f>
        <v>167</v>
      </c>
    </row>
    <row r="20" spans="1:7" x14ac:dyDescent="0.2">
      <c r="B20" s="19">
        <f>B19/$E$19</f>
        <v>0.6706586826347305</v>
      </c>
      <c r="C20" s="19">
        <f t="shared" ref="C20:D20" si="4">C19/$E$19</f>
        <v>0.22155688622754491</v>
      </c>
      <c r="D20" s="19">
        <f t="shared" si="4"/>
        <v>0.10778443113772455</v>
      </c>
    </row>
    <row r="22" spans="1:7" ht="17" thickBot="1" x14ac:dyDescent="0.25">
      <c r="A22" s="44" t="s">
        <v>70</v>
      </c>
    </row>
    <row r="23" spans="1:7" ht="17" thickBot="1" x14ac:dyDescent="0.25">
      <c r="A23" s="41" t="s">
        <v>48</v>
      </c>
      <c r="B23" s="31" t="s">
        <v>25</v>
      </c>
      <c r="C23" s="3" t="s">
        <v>40</v>
      </c>
      <c r="D23" s="3" t="s">
        <v>29</v>
      </c>
      <c r="E23" s="3" t="s">
        <v>26</v>
      </c>
      <c r="F23" s="4" t="s">
        <v>27</v>
      </c>
    </row>
    <row r="24" spans="1:7" x14ac:dyDescent="0.2">
      <c r="A24" s="21" t="s">
        <v>46</v>
      </c>
      <c r="B24" s="27">
        <v>0</v>
      </c>
      <c r="C24" s="1">
        <v>0</v>
      </c>
      <c r="D24" s="1">
        <v>0</v>
      </c>
      <c r="E24" s="1">
        <v>2</v>
      </c>
      <c r="F24" s="9">
        <v>0</v>
      </c>
    </row>
    <row r="25" spans="1:7" ht="17" thickBot="1" x14ac:dyDescent="0.25">
      <c r="A25" s="22" t="s">
        <v>47</v>
      </c>
      <c r="B25" s="33">
        <f>98-86</f>
        <v>12</v>
      </c>
      <c r="C25" s="11">
        <v>19</v>
      </c>
      <c r="D25" s="11">
        <v>29</v>
      </c>
      <c r="E25" s="11">
        <v>16</v>
      </c>
      <c r="F25" s="12">
        <v>3</v>
      </c>
      <c r="G25">
        <f>SUM(B26:F26)</f>
        <v>81</v>
      </c>
    </row>
    <row r="26" spans="1:7" x14ac:dyDescent="0.2">
      <c r="B26" s="32">
        <f>SUM(B24:B25)</f>
        <v>12</v>
      </c>
      <c r="C26" s="32">
        <f t="shared" ref="C26" si="5">SUM(C24:C25)</f>
        <v>19</v>
      </c>
      <c r="D26" s="32">
        <f t="shared" ref="D26" si="6">SUM(D24:D25)</f>
        <v>29</v>
      </c>
      <c r="E26" s="32">
        <f t="shared" ref="E26" si="7">SUM(E24:E25)</f>
        <v>18</v>
      </c>
      <c r="F26" s="32">
        <f t="shared" ref="F26" si="8">SUM(F24:F25)</f>
        <v>3</v>
      </c>
    </row>
    <row r="27" spans="1:7" x14ac:dyDescent="0.2">
      <c r="B27" s="19">
        <f>B26/$G$25</f>
        <v>0.14814814814814814</v>
      </c>
      <c r="C27" s="19">
        <f t="shared" ref="C27:F27" si="9">C26/$G$25</f>
        <v>0.23456790123456789</v>
      </c>
      <c r="D27" s="19">
        <f t="shared" si="9"/>
        <v>0.35802469135802467</v>
      </c>
      <c r="E27" s="19">
        <f t="shared" si="9"/>
        <v>0.22222222222222221</v>
      </c>
      <c r="F27" s="19">
        <f t="shared" si="9"/>
        <v>3.7037037037037035E-2</v>
      </c>
    </row>
    <row r="28" spans="1:7" s="44" customFormat="1" x14ac:dyDescent="0.2"/>
    <row r="29" spans="1:7" ht="17" thickBot="1" x14ac:dyDescent="0.25">
      <c r="A29" s="44" t="s">
        <v>71</v>
      </c>
    </row>
    <row r="30" spans="1:7" ht="17" thickBot="1" x14ac:dyDescent="0.25">
      <c r="A30" s="41" t="s">
        <v>48</v>
      </c>
      <c r="B30" s="2" t="s">
        <v>3</v>
      </c>
      <c r="C30" s="3" t="s">
        <v>1</v>
      </c>
      <c r="D30" s="4" t="s">
        <v>2</v>
      </c>
    </row>
    <row r="31" spans="1:7" x14ac:dyDescent="0.2">
      <c r="A31" s="21" t="s">
        <v>46</v>
      </c>
      <c r="B31" s="8">
        <v>0</v>
      </c>
      <c r="C31" s="1">
        <v>2</v>
      </c>
      <c r="D31" s="9">
        <v>0</v>
      </c>
      <c r="E31" s="32">
        <f>2</f>
        <v>2</v>
      </c>
    </row>
    <row r="32" spans="1:7" ht="17" thickBot="1" x14ac:dyDescent="0.25">
      <c r="A32" s="22" t="s">
        <v>47</v>
      </c>
      <c r="B32" s="10">
        <f>112-86</f>
        <v>26</v>
      </c>
      <c r="C32" s="11">
        <v>35</v>
      </c>
      <c r="D32" s="12">
        <v>18</v>
      </c>
      <c r="E32" s="32">
        <f>SUM(B32:D32)</f>
        <v>79</v>
      </c>
    </row>
    <row r="33" spans="2:5" x14ac:dyDescent="0.2">
      <c r="B33" s="32">
        <v>26</v>
      </c>
      <c r="C33" s="32">
        <v>37</v>
      </c>
      <c r="D33" s="32">
        <v>18</v>
      </c>
      <c r="E33" s="38">
        <f>SUM(B33:D33)</f>
        <v>81</v>
      </c>
    </row>
    <row r="34" spans="2:5" x14ac:dyDescent="0.2">
      <c r="B34" s="19">
        <f>B33/$E$33</f>
        <v>0.32098765432098764</v>
      </c>
      <c r="C34" s="19">
        <f t="shared" ref="C34:D34" si="10">C33/$E$33</f>
        <v>0.4567901234567901</v>
      </c>
      <c r="D34" s="19">
        <f t="shared" si="10"/>
        <v>0.22222222222222221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E9478-D350-574C-A901-16558B135A88}">
  <dimension ref="A1:L60"/>
  <sheetViews>
    <sheetView workbookViewId="0">
      <selection activeCell="A51" sqref="A51"/>
    </sheetView>
  </sheetViews>
  <sheetFormatPr baseColWidth="10" defaultRowHeight="16" x14ac:dyDescent="0.2"/>
  <cols>
    <col min="1" max="1" width="18" bestFit="1" customWidth="1"/>
    <col min="3" max="3" width="18.5" bestFit="1" customWidth="1"/>
    <col min="6" max="6" width="12.1640625" bestFit="1" customWidth="1"/>
    <col min="17" max="17" width="18" bestFit="1" customWidth="1"/>
    <col min="20" max="20" width="12" bestFit="1" customWidth="1"/>
    <col min="21" max="21" width="11.6640625" bestFit="1" customWidth="1"/>
  </cols>
  <sheetData>
    <row r="1" spans="1:12" ht="17" thickBot="1" x14ac:dyDescent="0.25">
      <c r="A1" s="44" t="s">
        <v>72</v>
      </c>
    </row>
    <row r="2" spans="1:12" ht="17" thickBot="1" x14ac:dyDescent="0.25">
      <c r="A2" s="17" t="s">
        <v>24</v>
      </c>
      <c r="B2" s="2" t="s">
        <v>25</v>
      </c>
      <c r="C2" s="3" t="s">
        <v>40</v>
      </c>
      <c r="D2" s="3" t="s">
        <v>29</v>
      </c>
      <c r="E2" s="3" t="s">
        <v>26</v>
      </c>
      <c r="F2" s="4" t="s">
        <v>27</v>
      </c>
    </row>
    <row r="3" spans="1:12" x14ac:dyDescent="0.2">
      <c r="A3" s="30" t="s">
        <v>49</v>
      </c>
      <c r="B3" s="36">
        <v>101</v>
      </c>
      <c r="C3" s="28">
        <v>25</v>
      </c>
      <c r="D3" s="28">
        <v>56</v>
      </c>
      <c r="E3" s="28">
        <v>58</v>
      </c>
      <c r="F3" s="29">
        <v>2</v>
      </c>
      <c r="G3" s="32">
        <f>SUM(B3:F3)</f>
        <v>242</v>
      </c>
      <c r="H3" s="18">
        <f>G3/$G$10</f>
        <v>0.34277620396600567</v>
      </c>
    </row>
    <row r="4" spans="1:12" x14ac:dyDescent="0.2">
      <c r="A4" s="21" t="s">
        <v>55</v>
      </c>
      <c r="B4" s="8">
        <v>64</v>
      </c>
      <c r="C4" s="1">
        <v>19</v>
      </c>
      <c r="D4" s="1">
        <v>25</v>
      </c>
      <c r="E4" s="1">
        <v>20</v>
      </c>
      <c r="F4" s="9">
        <v>3</v>
      </c>
      <c r="G4" s="32">
        <f t="shared" ref="G4:G9" si="0">SUM(B4:F4)</f>
        <v>131</v>
      </c>
      <c r="H4" s="18">
        <f t="shared" ref="H4:H9" si="1">G4/$G$10</f>
        <v>0.18555240793201133</v>
      </c>
    </row>
    <row r="5" spans="1:12" x14ac:dyDescent="0.2">
      <c r="A5" s="21" t="s">
        <v>50</v>
      </c>
      <c r="B5" s="8">
        <v>0</v>
      </c>
      <c r="C5" s="1">
        <v>0</v>
      </c>
      <c r="D5" s="1">
        <v>3</v>
      </c>
      <c r="E5" s="1">
        <v>0</v>
      </c>
      <c r="F5" s="9">
        <v>0</v>
      </c>
      <c r="G5" s="32">
        <f t="shared" si="0"/>
        <v>3</v>
      </c>
      <c r="H5" s="18">
        <f t="shared" si="1"/>
        <v>4.24929178470255E-3</v>
      </c>
    </row>
    <row r="6" spans="1:12" x14ac:dyDescent="0.2">
      <c r="A6" s="21" t="s">
        <v>52</v>
      </c>
      <c r="B6" s="8">
        <v>0</v>
      </c>
      <c r="C6" s="1">
        <v>11</v>
      </c>
      <c r="D6" s="1">
        <v>0</v>
      </c>
      <c r="E6" s="1">
        <v>2</v>
      </c>
      <c r="F6" s="9">
        <v>0</v>
      </c>
      <c r="G6" s="32">
        <f t="shared" si="0"/>
        <v>13</v>
      </c>
      <c r="H6" s="18">
        <f t="shared" si="1"/>
        <v>1.8413597733711047E-2</v>
      </c>
    </row>
    <row r="7" spans="1:12" x14ac:dyDescent="0.2">
      <c r="A7" s="21" t="s">
        <v>54</v>
      </c>
      <c r="B7" s="8">
        <v>43</v>
      </c>
      <c r="C7" s="1">
        <v>2</v>
      </c>
      <c r="D7" s="1">
        <v>119</v>
      </c>
      <c r="E7" s="1">
        <v>71</v>
      </c>
      <c r="F7" s="9">
        <v>5</v>
      </c>
      <c r="G7" s="32">
        <f t="shared" si="0"/>
        <v>240</v>
      </c>
      <c r="H7" s="18">
        <f t="shared" si="1"/>
        <v>0.33994334277620397</v>
      </c>
    </row>
    <row r="8" spans="1:12" x14ac:dyDescent="0.2">
      <c r="A8" s="21" t="s">
        <v>53</v>
      </c>
      <c r="B8" s="8">
        <v>3</v>
      </c>
      <c r="C8" s="1">
        <v>6</v>
      </c>
      <c r="D8" s="1">
        <v>14</v>
      </c>
      <c r="E8" s="1">
        <v>5</v>
      </c>
      <c r="F8" s="9">
        <v>3</v>
      </c>
      <c r="G8" s="32">
        <f t="shared" si="0"/>
        <v>31</v>
      </c>
      <c r="H8" s="18">
        <f t="shared" si="1"/>
        <v>4.3909348441926344E-2</v>
      </c>
    </row>
    <row r="9" spans="1:12" ht="17" thickBot="1" x14ac:dyDescent="0.25">
      <c r="A9" s="22" t="s">
        <v>51</v>
      </c>
      <c r="B9" s="10">
        <v>27</v>
      </c>
      <c r="C9" s="11">
        <v>4</v>
      </c>
      <c r="D9" s="11">
        <v>3</v>
      </c>
      <c r="E9" s="11">
        <v>4</v>
      </c>
      <c r="F9" s="12">
        <v>8</v>
      </c>
      <c r="G9" s="32">
        <f t="shared" si="0"/>
        <v>46</v>
      </c>
      <c r="H9" s="18">
        <f t="shared" si="1"/>
        <v>6.5155807365439092E-2</v>
      </c>
    </row>
    <row r="10" spans="1:12" x14ac:dyDescent="0.2">
      <c r="B10" s="32">
        <f>SUM(B3:B9)</f>
        <v>238</v>
      </c>
      <c r="C10" s="32">
        <f t="shared" ref="C10:F10" si="2">SUM(C3:C9)</f>
        <v>67</v>
      </c>
      <c r="D10" s="32">
        <f t="shared" si="2"/>
        <v>220</v>
      </c>
      <c r="E10" s="32">
        <f t="shared" si="2"/>
        <v>160</v>
      </c>
      <c r="F10" s="32">
        <f t="shared" si="2"/>
        <v>21</v>
      </c>
      <c r="G10" s="38">
        <f>SUM(G3:G9)</f>
        <v>706</v>
      </c>
    </row>
    <row r="11" spans="1:12" x14ac:dyDescent="0.2">
      <c r="B11" s="19">
        <f>B10/$G$10</f>
        <v>0.33711048158640228</v>
      </c>
      <c r="C11" s="19">
        <f t="shared" ref="C11:F11" si="3">C10/$G$10</f>
        <v>9.4900849858356937E-2</v>
      </c>
      <c r="D11" s="19">
        <f t="shared" si="3"/>
        <v>0.31161473087818697</v>
      </c>
      <c r="E11" s="19">
        <f t="shared" si="3"/>
        <v>0.22662889518413598</v>
      </c>
      <c r="F11" s="19">
        <f t="shared" si="3"/>
        <v>2.9745042492917848E-2</v>
      </c>
    </row>
    <row r="13" spans="1:12" ht="17" thickBot="1" x14ac:dyDescent="0.25">
      <c r="A13" t="s">
        <v>73</v>
      </c>
    </row>
    <row r="14" spans="1:12" ht="17" thickBot="1" x14ac:dyDescent="0.25">
      <c r="A14" s="17" t="s">
        <v>12</v>
      </c>
      <c r="B14" s="31" t="s">
        <v>19</v>
      </c>
      <c r="C14" s="3" t="s">
        <v>23</v>
      </c>
      <c r="D14" s="3" t="s">
        <v>17</v>
      </c>
      <c r="E14" s="3" t="s">
        <v>15</v>
      </c>
      <c r="F14" s="3" t="s">
        <v>20</v>
      </c>
      <c r="G14" s="3" t="s">
        <v>16</v>
      </c>
      <c r="H14" s="3" t="s">
        <v>22</v>
      </c>
      <c r="I14" s="3" t="s">
        <v>21</v>
      </c>
      <c r="J14" s="3" t="s">
        <v>13</v>
      </c>
      <c r="K14" s="3" t="s">
        <v>14</v>
      </c>
      <c r="L14" s="4" t="s">
        <v>18</v>
      </c>
    </row>
    <row r="15" spans="1:12" x14ac:dyDescent="0.2">
      <c r="A15" s="30" t="s">
        <v>49</v>
      </c>
      <c r="B15" s="42">
        <v>13</v>
      </c>
      <c r="C15" s="28">
        <v>18</v>
      </c>
      <c r="D15" s="28">
        <v>0</v>
      </c>
      <c r="E15" s="28">
        <v>32</v>
      </c>
      <c r="F15" s="28">
        <v>18</v>
      </c>
      <c r="G15" s="28">
        <v>64</v>
      </c>
      <c r="H15" s="28">
        <v>28</v>
      </c>
      <c r="I15" s="28">
        <v>7</v>
      </c>
      <c r="J15" s="28">
        <v>7</v>
      </c>
      <c r="K15" s="28">
        <v>17</v>
      </c>
      <c r="L15" s="29">
        <v>38</v>
      </c>
    </row>
    <row r="16" spans="1:12" x14ac:dyDescent="0.2">
      <c r="A16" s="21" t="s">
        <v>50</v>
      </c>
      <c r="B16" s="27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</v>
      </c>
      <c r="J16" s="1">
        <v>0</v>
      </c>
      <c r="K16" s="1">
        <v>0</v>
      </c>
      <c r="L16" s="9">
        <v>0</v>
      </c>
    </row>
    <row r="17" spans="1:12" x14ac:dyDescent="0.2">
      <c r="A17" s="21" t="s">
        <v>51</v>
      </c>
      <c r="B17" s="27">
        <v>15</v>
      </c>
      <c r="C17" s="1">
        <v>3</v>
      </c>
      <c r="D17" s="1">
        <v>0</v>
      </c>
      <c r="E17" s="1">
        <v>1</v>
      </c>
      <c r="F17" s="1">
        <v>2</v>
      </c>
      <c r="G17" s="1">
        <v>13</v>
      </c>
      <c r="H17" s="1">
        <v>0</v>
      </c>
      <c r="I17" s="1">
        <v>1</v>
      </c>
      <c r="J17" s="1">
        <v>2</v>
      </c>
      <c r="K17" s="1">
        <v>4</v>
      </c>
      <c r="L17" s="9">
        <v>5</v>
      </c>
    </row>
    <row r="18" spans="1:12" x14ac:dyDescent="0.2">
      <c r="A18" s="21" t="s">
        <v>52</v>
      </c>
      <c r="B18" s="27">
        <v>0</v>
      </c>
      <c r="C18" s="1">
        <v>0</v>
      </c>
      <c r="D18" s="1">
        <v>0</v>
      </c>
      <c r="E18" s="1">
        <v>0</v>
      </c>
      <c r="F18" s="1">
        <v>4</v>
      </c>
      <c r="G18" s="1">
        <v>2</v>
      </c>
      <c r="H18" s="1">
        <v>0</v>
      </c>
      <c r="I18" s="1">
        <v>0</v>
      </c>
      <c r="J18" s="1">
        <v>7</v>
      </c>
      <c r="K18" s="1">
        <v>0</v>
      </c>
      <c r="L18" s="9">
        <v>0</v>
      </c>
    </row>
    <row r="19" spans="1:12" x14ac:dyDescent="0.2">
      <c r="A19" s="21" t="s">
        <v>53</v>
      </c>
      <c r="B19" s="27">
        <v>1</v>
      </c>
      <c r="C19" s="1">
        <v>1</v>
      </c>
      <c r="D19" s="1">
        <v>3</v>
      </c>
      <c r="E19" s="1">
        <v>4</v>
      </c>
      <c r="F19" s="1">
        <v>0</v>
      </c>
      <c r="G19" s="1">
        <v>3</v>
      </c>
      <c r="H19" s="1">
        <v>3</v>
      </c>
      <c r="I19" s="1">
        <v>6</v>
      </c>
      <c r="J19" s="1">
        <v>3</v>
      </c>
      <c r="K19" s="1">
        <v>1</v>
      </c>
      <c r="L19" s="9">
        <v>6</v>
      </c>
    </row>
    <row r="20" spans="1:12" x14ac:dyDescent="0.2">
      <c r="A20" s="21" t="s">
        <v>54</v>
      </c>
      <c r="B20" s="27">
        <v>11</v>
      </c>
      <c r="C20" s="1">
        <v>15</v>
      </c>
      <c r="D20" s="1">
        <v>0</v>
      </c>
      <c r="E20" s="1">
        <v>33</v>
      </c>
      <c r="F20" s="1">
        <v>0</v>
      </c>
      <c r="G20" s="1">
        <v>40</v>
      </c>
      <c r="H20" s="1">
        <v>43</v>
      </c>
      <c r="I20" s="1">
        <v>19</v>
      </c>
      <c r="J20" s="1">
        <v>2</v>
      </c>
      <c r="K20" s="1">
        <v>13</v>
      </c>
      <c r="L20" s="9">
        <v>64</v>
      </c>
    </row>
    <row r="21" spans="1:12" ht="17" thickBot="1" x14ac:dyDescent="0.25">
      <c r="A21" s="22" t="s">
        <v>55</v>
      </c>
      <c r="B21" s="33">
        <v>18</v>
      </c>
      <c r="C21" s="11">
        <v>13</v>
      </c>
      <c r="D21" s="11">
        <v>0</v>
      </c>
      <c r="E21" s="11">
        <v>15</v>
      </c>
      <c r="F21" s="11">
        <v>7</v>
      </c>
      <c r="G21" s="11">
        <v>27</v>
      </c>
      <c r="H21" s="11">
        <v>2</v>
      </c>
      <c r="I21" s="11">
        <v>2</v>
      </c>
      <c r="J21" s="11">
        <v>12</v>
      </c>
      <c r="K21" s="11">
        <v>8</v>
      </c>
      <c r="L21" s="12">
        <v>27</v>
      </c>
    </row>
    <row r="22" spans="1:12" x14ac:dyDescent="0.2">
      <c r="B22" s="32">
        <f>SUM(B15:B21)</f>
        <v>58</v>
      </c>
      <c r="C22" s="32">
        <f t="shared" ref="C22:L22" si="4">SUM(C15:C21)</f>
        <v>50</v>
      </c>
      <c r="D22" s="32">
        <f t="shared" si="4"/>
        <v>3</v>
      </c>
      <c r="E22" s="32">
        <f t="shared" si="4"/>
        <v>85</v>
      </c>
      <c r="F22" s="32">
        <f t="shared" si="4"/>
        <v>31</v>
      </c>
      <c r="G22" s="32">
        <f t="shared" si="4"/>
        <v>149</v>
      </c>
      <c r="H22" s="32">
        <f t="shared" si="4"/>
        <v>76</v>
      </c>
      <c r="I22" s="32">
        <f t="shared" si="4"/>
        <v>38</v>
      </c>
      <c r="J22" s="32">
        <f t="shared" si="4"/>
        <v>33</v>
      </c>
      <c r="K22" s="32">
        <f t="shared" si="4"/>
        <v>43</v>
      </c>
      <c r="L22" s="32">
        <f t="shared" si="4"/>
        <v>140</v>
      </c>
    </row>
    <row r="23" spans="1:12" x14ac:dyDescent="0.2">
      <c r="B23" s="19">
        <f>B22/$G$10</f>
        <v>8.2152974504249299E-2</v>
      </c>
      <c r="C23" s="19">
        <f t="shared" ref="C23:L23" si="5">C22/$G$10</f>
        <v>7.0821529745042494E-2</v>
      </c>
      <c r="D23" s="19">
        <f t="shared" si="5"/>
        <v>4.24929178470255E-3</v>
      </c>
      <c r="E23" s="19">
        <f t="shared" si="5"/>
        <v>0.12039660056657224</v>
      </c>
      <c r="F23" s="19">
        <f t="shared" si="5"/>
        <v>4.3909348441926344E-2</v>
      </c>
      <c r="G23" s="37">
        <f t="shared" si="5"/>
        <v>0.21104815864022664</v>
      </c>
      <c r="H23" s="19">
        <f t="shared" si="5"/>
        <v>0.10764872521246459</v>
      </c>
      <c r="I23" s="19">
        <f t="shared" si="5"/>
        <v>5.3824362606232294E-2</v>
      </c>
      <c r="J23" s="19">
        <f t="shared" si="5"/>
        <v>4.6742209631728045E-2</v>
      </c>
      <c r="K23" s="19">
        <f t="shared" si="5"/>
        <v>6.0906515580736544E-2</v>
      </c>
      <c r="L23" s="37">
        <f t="shared" si="5"/>
        <v>0.19830028328611898</v>
      </c>
    </row>
    <row r="25" spans="1:12" ht="17" thickBot="1" x14ac:dyDescent="0.25">
      <c r="A25" t="s">
        <v>74</v>
      </c>
    </row>
    <row r="26" spans="1:12" ht="17" thickBot="1" x14ac:dyDescent="0.25">
      <c r="A26" s="17" t="s">
        <v>0</v>
      </c>
      <c r="B26" s="31" t="s">
        <v>3</v>
      </c>
      <c r="C26" s="3" t="s">
        <v>1</v>
      </c>
      <c r="D26" s="4" t="s">
        <v>2</v>
      </c>
    </row>
    <row r="27" spans="1:12" x14ac:dyDescent="0.2">
      <c r="A27" s="30" t="s">
        <v>49</v>
      </c>
      <c r="B27" s="42">
        <v>143</v>
      </c>
      <c r="C27" s="28">
        <v>59</v>
      </c>
      <c r="D27" s="29">
        <v>40</v>
      </c>
    </row>
    <row r="28" spans="1:12" x14ac:dyDescent="0.2">
      <c r="A28" s="21" t="s">
        <v>50</v>
      </c>
      <c r="B28" s="27">
        <v>0</v>
      </c>
      <c r="C28" s="1">
        <v>3</v>
      </c>
      <c r="D28" s="9">
        <v>0</v>
      </c>
    </row>
    <row r="29" spans="1:12" x14ac:dyDescent="0.2">
      <c r="A29" s="21" t="s">
        <v>51</v>
      </c>
      <c r="B29" s="27">
        <v>37</v>
      </c>
      <c r="C29" s="1">
        <v>3</v>
      </c>
      <c r="D29" s="9">
        <v>6</v>
      </c>
    </row>
    <row r="30" spans="1:12" x14ac:dyDescent="0.2">
      <c r="A30" s="21" t="s">
        <v>52</v>
      </c>
      <c r="B30" s="27">
        <v>0</v>
      </c>
      <c r="C30" s="1">
        <v>2</v>
      </c>
      <c r="D30" s="9">
        <v>11</v>
      </c>
    </row>
    <row r="31" spans="1:12" x14ac:dyDescent="0.2">
      <c r="A31" s="21" t="s">
        <v>53</v>
      </c>
      <c r="B31" s="27">
        <v>11</v>
      </c>
      <c r="C31" s="1">
        <v>15</v>
      </c>
      <c r="D31" s="9">
        <v>5</v>
      </c>
    </row>
    <row r="32" spans="1:12" x14ac:dyDescent="0.2">
      <c r="A32" s="21" t="s">
        <v>54</v>
      </c>
      <c r="B32" s="27">
        <v>116</v>
      </c>
      <c r="C32" s="1">
        <v>88</v>
      </c>
      <c r="D32" s="9">
        <v>36</v>
      </c>
    </row>
    <row r="33" spans="1:7" ht="17" thickBot="1" x14ac:dyDescent="0.25">
      <c r="A33" s="22" t="s">
        <v>55</v>
      </c>
      <c r="B33" s="33">
        <v>82</v>
      </c>
      <c r="C33" s="11">
        <v>32</v>
      </c>
      <c r="D33" s="12">
        <v>17</v>
      </c>
    </row>
    <row r="34" spans="1:7" x14ac:dyDescent="0.2">
      <c r="B34" s="32">
        <f>SUM(B27:B33)</f>
        <v>389</v>
      </c>
      <c r="C34" s="32">
        <f t="shared" ref="C34:D34" si="6">SUM(C27:C33)</f>
        <v>202</v>
      </c>
      <c r="D34" s="32">
        <f t="shared" si="6"/>
        <v>115</v>
      </c>
    </row>
    <row r="35" spans="1:7" x14ac:dyDescent="0.2">
      <c r="B35" s="19">
        <f>B34/$G$10</f>
        <v>0.55099150141643061</v>
      </c>
      <c r="C35" s="19">
        <f t="shared" ref="C35:D35" si="7">C34/$G$10</f>
        <v>0.28611898016997167</v>
      </c>
      <c r="D35" s="19">
        <f t="shared" si="7"/>
        <v>0.16288951841359772</v>
      </c>
    </row>
    <row r="38" spans="1:7" ht="17" thickBot="1" x14ac:dyDescent="0.25">
      <c r="A38" s="44" t="s">
        <v>75</v>
      </c>
    </row>
    <row r="39" spans="1:7" ht="17" thickBot="1" x14ac:dyDescent="0.25">
      <c r="A39" s="41" t="s">
        <v>48</v>
      </c>
      <c r="B39" s="2" t="s">
        <v>25</v>
      </c>
      <c r="C39" s="3" t="s">
        <v>40</v>
      </c>
      <c r="D39" s="3" t="s">
        <v>29</v>
      </c>
      <c r="E39" s="3" t="s">
        <v>26</v>
      </c>
      <c r="F39" s="4" t="s">
        <v>27</v>
      </c>
    </row>
    <row r="40" spans="1:7" x14ac:dyDescent="0.2">
      <c r="A40" s="30" t="s">
        <v>49</v>
      </c>
      <c r="B40" s="36">
        <v>21</v>
      </c>
      <c r="C40" s="28">
        <v>25</v>
      </c>
      <c r="D40" s="28">
        <v>56</v>
      </c>
      <c r="E40" s="28">
        <v>58</v>
      </c>
      <c r="F40" s="29">
        <v>2</v>
      </c>
      <c r="G40" s="32">
        <f>SUM(B40:F40)</f>
        <v>162</v>
      </c>
    </row>
    <row r="41" spans="1:7" x14ac:dyDescent="0.2">
      <c r="A41" s="21" t="s">
        <v>55</v>
      </c>
      <c r="B41" s="8">
        <v>8</v>
      </c>
      <c r="C41" s="1">
        <v>19</v>
      </c>
      <c r="D41" s="1">
        <v>25</v>
      </c>
      <c r="E41" s="1">
        <v>20</v>
      </c>
      <c r="F41" s="9">
        <v>3</v>
      </c>
      <c r="G41" s="32">
        <f t="shared" ref="G41:G46" si="8">SUM(B41:F41)</f>
        <v>75</v>
      </c>
    </row>
    <row r="42" spans="1:7" x14ac:dyDescent="0.2">
      <c r="A42" s="21" t="s">
        <v>50</v>
      </c>
      <c r="B42" s="8">
        <v>0</v>
      </c>
      <c r="C42" s="1">
        <v>0</v>
      </c>
      <c r="D42" s="1">
        <v>3</v>
      </c>
      <c r="E42" s="1">
        <v>0</v>
      </c>
      <c r="F42" s="9">
        <v>0</v>
      </c>
      <c r="G42" s="32">
        <f t="shared" si="8"/>
        <v>3</v>
      </c>
    </row>
    <row r="43" spans="1:7" x14ac:dyDescent="0.2">
      <c r="A43" s="21" t="s">
        <v>52</v>
      </c>
      <c r="B43" s="8">
        <v>0</v>
      </c>
      <c r="C43" s="1">
        <v>11</v>
      </c>
      <c r="D43" s="1">
        <v>0</v>
      </c>
      <c r="E43" s="1">
        <v>2</v>
      </c>
      <c r="F43" s="9">
        <v>0</v>
      </c>
      <c r="G43" s="32">
        <f t="shared" si="8"/>
        <v>13</v>
      </c>
    </row>
    <row r="44" spans="1:7" x14ac:dyDescent="0.2">
      <c r="A44" s="21" t="s">
        <v>54</v>
      </c>
      <c r="B44" s="8">
        <v>4</v>
      </c>
      <c r="C44" s="1">
        <v>2</v>
      </c>
      <c r="D44" s="1">
        <v>119</v>
      </c>
      <c r="E44" s="1">
        <v>71</v>
      </c>
      <c r="F44" s="9">
        <v>5</v>
      </c>
      <c r="G44" s="32">
        <f t="shared" si="8"/>
        <v>201</v>
      </c>
    </row>
    <row r="45" spans="1:7" x14ac:dyDescent="0.2">
      <c r="A45" s="21" t="s">
        <v>53</v>
      </c>
      <c r="B45" s="8"/>
      <c r="C45" s="1">
        <v>6</v>
      </c>
      <c r="D45" s="1">
        <v>14</v>
      </c>
      <c r="E45" s="1">
        <v>5</v>
      </c>
      <c r="F45" s="9">
        <v>3</v>
      </c>
      <c r="G45" s="32">
        <f t="shared" si="8"/>
        <v>28</v>
      </c>
    </row>
    <row r="46" spans="1:7" ht="17" thickBot="1" x14ac:dyDescent="0.25">
      <c r="A46" s="22" t="s">
        <v>51</v>
      </c>
      <c r="B46" s="10">
        <v>3</v>
      </c>
      <c r="C46" s="11">
        <v>4</v>
      </c>
      <c r="D46" s="11">
        <v>3</v>
      </c>
      <c r="E46" s="11">
        <v>4</v>
      </c>
      <c r="F46" s="12">
        <v>8</v>
      </c>
      <c r="G46" s="32">
        <f t="shared" si="8"/>
        <v>22</v>
      </c>
    </row>
    <row r="47" spans="1:7" x14ac:dyDescent="0.2">
      <c r="B47" s="32">
        <f>SUM(B40:B46)</f>
        <v>36</v>
      </c>
      <c r="C47" s="32">
        <f t="shared" ref="C47" si="9">SUM(C40:C46)</f>
        <v>67</v>
      </c>
      <c r="D47" s="32">
        <f t="shared" ref="D47" si="10">SUM(D40:D46)</f>
        <v>220</v>
      </c>
      <c r="E47" s="32">
        <f t="shared" ref="E47" si="11">SUM(E40:E46)</f>
        <v>160</v>
      </c>
      <c r="F47" s="32">
        <f t="shared" ref="F47" si="12">SUM(F40:F46)</f>
        <v>21</v>
      </c>
      <c r="G47" s="38">
        <f>SUM(G40:G46)</f>
        <v>504</v>
      </c>
    </row>
    <row r="48" spans="1:7" x14ac:dyDescent="0.2">
      <c r="B48" s="19">
        <f>B47/$G$47</f>
        <v>7.1428571428571425E-2</v>
      </c>
      <c r="C48" s="19">
        <f t="shared" ref="C48:F48" si="13">C47/$G$47</f>
        <v>0.13293650793650794</v>
      </c>
      <c r="D48" s="19">
        <f t="shared" si="13"/>
        <v>0.43650793650793651</v>
      </c>
      <c r="E48" s="19">
        <f t="shared" si="13"/>
        <v>0.31746031746031744</v>
      </c>
      <c r="F48" s="19">
        <f t="shared" si="13"/>
        <v>4.1666666666666664E-2</v>
      </c>
    </row>
    <row r="50" spans="1:4" ht="17" thickBot="1" x14ac:dyDescent="0.25">
      <c r="A50" t="s">
        <v>76</v>
      </c>
    </row>
    <row r="51" spans="1:4" ht="17" thickBot="1" x14ac:dyDescent="0.25">
      <c r="A51" s="41" t="s">
        <v>48</v>
      </c>
      <c r="B51" s="31" t="s">
        <v>3</v>
      </c>
      <c r="C51" s="3" t="s">
        <v>1</v>
      </c>
      <c r="D51" s="4" t="s">
        <v>2</v>
      </c>
    </row>
    <row r="52" spans="1:4" x14ac:dyDescent="0.2">
      <c r="A52" s="30" t="s">
        <v>49</v>
      </c>
      <c r="B52" s="42">
        <f>143-80</f>
        <v>63</v>
      </c>
      <c r="C52" s="28">
        <v>59</v>
      </c>
      <c r="D52" s="29">
        <v>40</v>
      </c>
    </row>
    <row r="53" spans="1:4" x14ac:dyDescent="0.2">
      <c r="A53" s="21" t="s">
        <v>50</v>
      </c>
      <c r="B53" s="27">
        <v>0</v>
      </c>
      <c r="C53" s="1">
        <v>3</v>
      </c>
      <c r="D53" s="9">
        <v>0</v>
      </c>
    </row>
    <row r="54" spans="1:4" x14ac:dyDescent="0.2">
      <c r="A54" s="21" t="s">
        <v>51</v>
      </c>
      <c r="B54" s="27">
        <f>37-24</f>
        <v>13</v>
      </c>
      <c r="C54" s="1">
        <v>3</v>
      </c>
      <c r="D54" s="9">
        <v>6</v>
      </c>
    </row>
    <row r="55" spans="1:4" x14ac:dyDescent="0.2">
      <c r="A55" s="21" t="s">
        <v>52</v>
      </c>
      <c r="B55" s="27">
        <v>0</v>
      </c>
      <c r="C55" s="1">
        <v>2</v>
      </c>
      <c r="D55" s="9">
        <v>11</v>
      </c>
    </row>
    <row r="56" spans="1:4" x14ac:dyDescent="0.2">
      <c r="A56" s="21" t="s">
        <v>53</v>
      </c>
      <c r="B56" s="27">
        <f>11-3</f>
        <v>8</v>
      </c>
      <c r="C56" s="1">
        <v>15</v>
      </c>
      <c r="D56" s="9">
        <v>5</v>
      </c>
    </row>
    <row r="57" spans="1:4" x14ac:dyDescent="0.2">
      <c r="A57" s="21" t="s">
        <v>54</v>
      </c>
      <c r="B57" s="27">
        <f>116-39</f>
        <v>77</v>
      </c>
      <c r="C57" s="1">
        <v>88</v>
      </c>
      <c r="D57" s="9">
        <v>36</v>
      </c>
    </row>
    <row r="58" spans="1:4" ht="17" thickBot="1" x14ac:dyDescent="0.25">
      <c r="A58" s="22" t="s">
        <v>55</v>
      </c>
      <c r="B58" s="33">
        <f>82-56</f>
        <v>26</v>
      </c>
      <c r="C58" s="11">
        <v>32</v>
      </c>
      <c r="D58" s="12">
        <v>17</v>
      </c>
    </row>
    <row r="59" spans="1:4" x14ac:dyDescent="0.2">
      <c r="B59" s="32">
        <f>SUM(B52:B58)</f>
        <v>187</v>
      </c>
      <c r="C59" s="32">
        <f t="shared" ref="C59" si="14">SUM(C52:C58)</f>
        <v>202</v>
      </c>
      <c r="D59" s="32">
        <f t="shared" ref="D59" si="15">SUM(D52:D58)</f>
        <v>115</v>
      </c>
    </row>
    <row r="60" spans="1:4" x14ac:dyDescent="0.2">
      <c r="B60" s="19">
        <f>B59/$G$47</f>
        <v>0.37103174603174605</v>
      </c>
      <c r="C60" s="19">
        <f t="shared" ref="C60:D60" si="16">C59/$G$47</f>
        <v>0.40079365079365081</v>
      </c>
      <c r="D60" s="19">
        <f t="shared" si="16"/>
        <v>0.22817460317460317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40A1B-0FEE-E342-816A-8F02F4D9FEFD}">
  <dimension ref="A1:K36"/>
  <sheetViews>
    <sheetView tabSelected="1" workbookViewId="0">
      <selection activeCell="A32" sqref="A32"/>
    </sheetView>
  </sheetViews>
  <sheetFormatPr baseColWidth="10" defaultRowHeight="16" x14ac:dyDescent="0.2"/>
  <sheetData>
    <row r="1" spans="1:11" ht="17" thickBot="1" x14ac:dyDescent="0.25">
      <c r="A1" s="44" t="s">
        <v>77</v>
      </c>
    </row>
    <row r="2" spans="1:11" ht="17" thickBot="1" x14ac:dyDescent="0.25">
      <c r="A2" s="17" t="s">
        <v>0</v>
      </c>
      <c r="B2" s="2" t="s">
        <v>3</v>
      </c>
      <c r="C2" s="3" t="s">
        <v>1</v>
      </c>
      <c r="D2" s="4" t="s">
        <v>2</v>
      </c>
    </row>
    <row r="3" spans="1:11" x14ac:dyDescent="0.2">
      <c r="A3" s="30" t="s">
        <v>57</v>
      </c>
      <c r="B3" s="36">
        <v>0</v>
      </c>
      <c r="C3" s="28">
        <v>5</v>
      </c>
      <c r="D3" s="29">
        <v>0</v>
      </c>
      <c r="E3" s="32">
        <f>SUM(B3:D3)</f>
        <v>5</v>
      </c>
      <c r="F3" s="19">
        <f>E3/$E$5</f>
        <v>3.2894736842105261E-2</v>
      </c>
    </row>
    <row r="4" spans="1:11" ht="17" thickBot="1" x14ac:dyDescent="0.25">
      <c r="A4" s="22" t="s">
        <v>58</v>
      </c>
      <c r="B4" s="10">
        <v>91</v>
      </c>
      <c r="C4" s="11">
        <v>42</v>
      </c>
      <c r="D4" s="12">
        <v>14</v>
      </c>
      <c r="E4" s="32">
        <f>SUM(B4:D4)</f>
        <v>147</v>
      </c>
      <c r="F4" s="19">
        <f>E4/$E$5</f>
        <v>0.96710526315789469</v>
      </c>
    </row>
    <row r="5" spans="1:11" x14ac:dyDescent="0.2">
      <c r="B5" s="32">
        <f>SUM(B3:B4)</f>
        <v>91</v>
      </c>
      <c r="C5" s="32">
        <f t="shared" ref="C5:D5" si="0">SUM(C3:C4)</f>
        <v>47</v>
      </c>
      <c r="D5" s="32">
        <f t="shared" si="0"/>
        <v>14</v>
      </c>
      <c r="E5" s="38">
        <f>SUM(B5:D5)</f>
        <v>152</v>
      </c>
    </row>
    <row r="6" spans="1:11" x14ac:dyDescent="0.2">
      <c r="B6" s="19">
        <f>B5/$E$5</f>
        <v>0.59868421052631582</v>
      </c>
      <c r="C6" s="19">
        <f t="shared" ref="C6:D6" si="1">C5/$E$5</f>
        <v>0.30921052631578949</v>
      </c>
      <c r="D6" s="19">
        <f t="shared" si="1"/>
        <v>9.2105263157894732E-2</v>
      </c>
    </row>
    <row r="7" spans="1:11" x14ac:dyDescent="0.2">
      <c r="B7" s="18"/>
      <c r="C7" s="18"/>
      <c r="D7" s="18"/>
    </row>
    <row r="8" spans="1:11" ht="17" thickBot="1" x14ac:dyDescent="0.25">
      <c r="A8" t="s">
        <v>78</v>
      </c>
    </row>
    <row r="9" spans="1:11" ht="17" thickBot="1" x14ac:dyDescent="0.25">
      <c r="A9" s="17" t="s">
        <v>12</v>
      </c>
      <c r="B9" s="2" t="s">
        <v>19</v>
      </c>
      <c r="C9" s="3" t="s">
        <v>23</v>
      </c>
      <c r="D9" s="3" t="s">
        <v>15</v>
      </c>
      <c r="E9" s="3" t="s">
        <v>20</v>
      </c>
      <c r="F9" s="3" t="s">
        <v>16</v>
      </c>
      <c r="G9" s="3" t="s">
        <v>22</v>
      </c>
      <c r="H9" s="3" t="s">
        <v>21</v>
      </c>
      <c r="I9" s="3" t="s">
        <v>13</v>
      </c>
      <c r="J9" s="3" t="s">
        <v>14</v>
      </c>
      <c r="K9" s="4" t="s">
        <v>18</v>
      </c>
    </row>
    <row r="10" spans="1:11" x14ac:dyDescent="0.2">
      <c r="A10" s="30" t="s">
        <v>57</v>
      </c>
      <c r="B10" s="36">
        <v>0</v>
      </c>
      <c r="C10" s="28">
        <v>0</v>
      </c>
      <c r="D10" s="28">
        <v>0</v>
      </c>
      <c r="E10" s="28">
        <v>0</v>
      </c>
      <c r="F10" s="28">
        <v>0</v>
      </c>
      <c r="G10" s="28">
        <v>5</v>
      </c>
      <c r="H10" s="28">
        <v>0</v>
      </c>
      <c r="I10" s="28">
        <v>0</v>
      </c>
      <c r="J10" s="28">
        <v>0</v>
      </c>
      <c r="K10" s="29">
        <v>0</v>
      </c>
    </row>
    <row r="11" spans="1:11" ht="17" thickBot="1" x14ac:dyDescent="0.25">
      <c r="A11" s="22" t="s">
        <v>58</v>
      </c>
      <c r="B11" s="10">
        <v>17</v>
      </c>
      <c r="C11" s="11">
        <v>23</v>
      </c>
      <c r="D11" s="11">
        <v>8</v>
      </c>
      <c r="E11" s="11">
        <v>5</v>
      </c>
      <c r="F11" s="11">
        <v>43</v>
      </c>
      <c r="G11" s="11">
        <v>14</v>
      </c>
      <c r="H11" s="11">
        <v>10</v>
      </c>
      <c r="I11" s="11">
        <v>7</v>
      </c>
      <c r="J11" s="11">
        <v>16</v>
      </c>
      <c r="K11" s="12">
        <v>4</v>
      </c>
    </row>
    <row r="12" spans="1:11" ht="17" thickBot="1" x14ac:dyDescent="0.25">
      <c r="B12" s="32">
        <f>SUM(B10:B11)</f>
        <v>17</v>
      </c>
      <c r="C12" s="32">
        <f t="shared" ref="C12:K12" si="2">SUM(C10:C11)</f>
        <v>23</v>
      </c>
      <c r="D12" s="32">
        <f t="shared" si="2"/>
        <v>8</v>
      </c>
      <c r="E12" s="32">
        <f t="shared" si="2"/>
        <v>5</v>
      </c>
      <c r="F12" s="32">
        <f t="shared" si="2"/>
        <v>43</v>
      </c>
      <c r="G12" s="32">
        <f t="shared" si="2"/>
        <v>19</v>
      </c>
      <c r="H12" s="32">
        <f t="shared" si="2"/>
        <v>10</v>
      </c>
      <c r="I12" s="32">
        <f t="shared" si="2"/>
        <v>7</v>
      </c>
      <c r="J12" s="32">
        <f t="shared" si="2"/>
        <v>16</v>
      </c>
      <c r="K12" s="32">
        <f t="shared" si="2"/>
        <v>4</v>
      </c>
    </row>
    <row r="13" spans="1:11" ht="17" thickBot="1" x14ac:dyDescent="0.25">
      <c r="B13" s="19">
        <f>B12/$E$5</f>
        <v>0.1118421052631579</v>
      </c>
      <c r="C13" s="19">
        <f t="shared" ref="C13:K13" si="3">C12/$E$5</f>
        <v>0.15131578947368421</v>
      </c>
      <c r="D13" s="19">
        <f t="shared" si="3"/>
        <v>5.2631578947368418E-2</v>
      </c>
      <c r="E13" s="19">
        <f t="shared" si="3"/>
        <v>3.2894736842105261E-2</v>
      </c>
      <c r="F13" s="43">
        <f t="shared" si="3"/>
        <v>0.28289473684210525</v>
      </c>
      <c r="G13" s="19">
        <f t="shared" si="3"/>
        <v>0.125</v>
      </c>
      <c r="H13" s="19">
        <f t="shared" si="3"/>
        <v>6.5789473684210523E-2</v>
      </c>
      <c r="I13" s="19">
        <f t="shared" si="3"/>
        <v>4.6052631578947366E-2</v>
      </c>
      <c r="J13" s="19">
        <f t="shared" si="3"/>
        <v>0.10526315789473684</v>
      </c>
      <c r="K13" s="43">
        <f t="shared" si="3"/>
        <v>2.6315789473684209E-2</v>
      </c>
    </row>
    <row r="16" spans="1:11" ht="17" thickBot="1" x14ac:dyDescent="0.25">
      <c r="A16" s="44" t="s">
        <v>79</v>
      </c>
    </row>
    <row r="17" spans="1:6" ht="17" thickBot="1" x14ac:dyDescent="0.25">
      <c r="A17" s="17" t="s">
        <v>24</v>
      </c>
      <c r="B17" s="2" t="s">
        <v>25</v>
      </c>
      <c r="C17" s="3" t="s">
        <v>40</v>
      </c>
      <c r="D17" s="3" t="s">
        <v>29</v>
      </c>
      <c r="E17" s="4" t="s">
        <v>26</v>
      </c>
    </row>
    <row r="18" spans="1:6" x14ac:dyDescent="0.2">
      <c r="A18" s="21" t="s">
        <v>58</v>
      </c>
      <c r="B18" s="8">
        <v>49</v>
      </c>
      <c r="C18" s="1">
        <v>12</v>
      </c>
      <c r="D18" s="1">
        <v>51</v>
      </c>
      <c r="E18" s="9">
        <v>35</v>
      </c>
    </row>
    <row r="19" spans="1:6" ht="17" thickBot="1" x14ac:dyDescent="0.25">
      <c r="A19" s="22" t="s">
        <v>57</v>
      </c>
      <c r="B19" s="10">
        <v>0</v>
      </c>
      <c r="C19" s="11">
        <v>0</v>
      </c>
      <c r="D19" s="11">
        <v>5</v>
      </c>
      <c r="E19" s="12">
        <v>0</v>
      </c>
    </row>
    <row r="20" spans="1:6" x14ac:dyDescent="0.2">
      <c r="B20" s="32">
        <f>SUM(B18:B19)</f>
        <v>49</v>
      </c>
      <c r="C20" s="32">
        <f t="shared" ref="C20:E20" si="4">SUM(C18:C19)</f>
        <v>12</v>
      </c>
      <c r="D20" s="32">
        <f t="shared" si="4"/>
        <v>56</v>
      </c>
      <c r="E20" s="32">
        <f t="shared" si="4"/>
        <v>35</v>
      </c>
    </row>
    <row r="21" spans="1:6" x14ac:dyDescent="0.2">
      <c r="B21" s="19">
        <f>B20/$E$5</f>
        <v>0.32236842105263158</v>
      </c>
      <c r="C21" s="19">
        <f t="shared" ref="C21:E21" si="5">C20/$E$5</f>
        <v>7.8947368421052627E-2</v>
      </c>
      <c r="D21" s="19">
        <f t="shared" si="5"/>
        <v>0.36842105263157893</v>
      </c>
      <c r="E21" s="19">
        <f t="shared" si="5"/>
        <v>0.23026315789473684</v>
      </c>
    </row>
    <row r="22" spans="1:6" x14ac:dyDescent="0.2">
      <c r="B22" s="18"/>
      <c r="C22" s="18"/>
      <c r="D22" s="18"/>
      <c r="E22" s="18"/>
    </row>
    <row r="23" spans="1:6" ht="17" thickBot="1" x14ac:dyDescent="0.25">
      <c r="A23" s="44" t="s">
        <v>80</v>
      </c>
    </row>
    <row r="24" spans="1:6" ht="17" thickBot="1" x14ac:dyDescent="0.25">
      <c r="A24" s="41" t="s">
        <v>48</v>
      </c>
      <c r="B24" s="34" t="s">
        <v>25</v>
      </c>
      <c r="C24" s="15" t="s">
        <v>40</v>
      </c>
      <c r="D24" s="15" t="s">
        <v>29</v>
      </c>
      <c r="E24" s="16" t="s">
        <v>26</v>
      </c>
    </row>
    <row r="25" spans="1:6" x14ac:dyDescent="0.2">
      <c r="A25" s="30" t="s">
        <v>56</v>
      </c>
      <c r="B25" s="5">
        <v>0</v>
      </c>
      <c r="C25" s="6">
        <v>0</v>
      </c>
      <c r="D25" s="6">
        <v>0</v>
      </c>
      <c r="E25" s="7">
        <v>0</v>
      </c>
    </row>
    <row r="26" spans="1:6" x14ac:dyDescent="0.2">
      <c r="A26" s="21" t="s">
        <v>58</v>
      </c>
      <c r="B26" s="8">
        <v>6</v>
      </c>
      <c r="C26" s="1">
        <v>12</v>
      </c>
      <c r="D26" s="1">
        <v>51</v>
      </c>
      <c r="E26" s="9">
        <v>35</v>
      </c>
    </row>
    <row r="27" spans="1:6" ht="17" thickBot="1" x14ac:dyDescent="0.25">
      <c r="A27" s="22" t="s">
        <v>57</v>
      </c>
      <c r="B27" s="10">
        <v>0</v>
      </c>
      <c r="C27" s="11">
        <v>0</v>
      </c>
      <c r="D27" s="11">
        <v>5</v>
      </c>
      <c r="E27" s="12">
        <v>0</v>
      </c>
    </row>
    <row r="28" spans="1:6" x14ac:dyDescent="0.2">
      <c r="B28" s="32">
        <f>SUM(B25:B27)</f>
        <v>6</v>
      </c>
      <c r="C28" s="32">
        <f t="shared" ref="C28:E28" si="6">SUM(C25:C27)</f>
        <v>12</v>
      </c>
      <c r="D28" s="32">
        <f t="shared" si="6"/>
        <v>56</v>
      </c>
      <c r="E28" s="32">
        <f t="shared" si="6"/>
        <v>35</v>
      </c>
      <c r="F28" s="38">
        <f>SUM(B28:E28)</f>
        <v>109</v>
      </c>
    </row>
    <row r="29" spans="1:6" x14ac:dyDescent="0.2">
      <c r="B29" s="19">
        <f>B28/$F$28</f>
        <v>5.5045871559633031E-2</v>
      </c>
      <c r="C29" s="19">
        <f t="shared" ref="C29:E29" si="7">C28/$F$28</f>
        <v>0.11009174311926606</v>
      </c>
      <c r="D29" s="19">
        <f t="shared" si="7"/>
        <v>0.51376146788990829</v>
      </c>
      <c r="E29" s="19">
        <f t="shared" si="7"/>
        <v>0.32110091743119268</v>
      </c>
    </row>
    <row r="30" spans="1:6" x14ac:dyDescent="0.2">
      <c r="B30" s="18"/>
      <c r="C30" s="18"/>
      <c r="D30" s="18"/>
      <c r="E30" s="18"/>
    </row>
    <row r="31" spans="1:6" ht="17" thickBot="1" x14ac:dyDescent="0.25">
      <c r="A31" s="44" t="s">
        <v>81</v>
      </c>
    </row>
    <row r="32" spans="1:6" ht="17" thickBot="1" x14ac:dyDescent="0.25">
      <c r="A32" s="41" t="s">
        <v>48</v>
      </c>
      <c r="B32" s="14" t="s">
        <v>3</v>
      </c>
      <c r="C32" s="15" t="s">
        <v>1</v>
      </c>
      <c r="D32" s="16" t="s">
        <v>2</v>
      </c>
    </row>
    <row r="33" spans="1:4" x14ac:dyDescent="0.2">
      <c r="A33" s="30" t="s">
        <v>57</v>
      </c>
      <c r="B33" s="36">
        <v>0</v>
      </c>
      <c r="C33" s="28">
        <v>5</v>
      </c>
      <c r="D33" s="29">
        <v>0</v>
      </c>
    </row>
    <row r="34" spans="1:4" ht="17" thickBot="1" x14ac:dyDescent="0.25">
      <c r="A34" s="22" t="s">
        <v>58</v>
      </c>
      <c r="B34" s="10">
        <f>91-43</f>
        <v>48</v>
      </c>
      <c r="C34" s="11">
        <v>42</v>
      </c>
      <c r="D34" s="12">
        <v>14</v>
      </c>
    </row>
    <row r="35" spans="1:4" x14ac:dyDescent="0.2">
      <c r="B35" s="32">
        <f>SUM(B33:B34)</f>
        <v>48</v>
      </c>
      <c r="C35" s="32">
        <f t="shared" ref="C35:D35" si="8">SUM(C33:C34)</f>
        <v>47</v>
      </c>
      <c r="D35" s="32">
        <f t="shared" si="8"/>
        <v>14</v>
      </c>
    </row>
    <row r="36" spans="1:4" x14ac:dyDescent="0.2">
      <c r="B36" s="19">
        <f>B35/$F$28</f>
        <v>0.44036697247706424</v>
      </c>
      <c r="C36" s="19">
        <f t="shared" ref="C36:D36" si="9">C35/$F$28</f>
        <v>0.43119266055045874</v>
      </c>
      <c r="D36" s="19">
        <f t="shared" si="9"/>
        <v>0.12844036697247707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Combined Taphonomy 7.2.1-7.2.2</vt:lpstr>
      <vt:lpstr>Destruction 7.2.3-7.2.5</vt:lpstr>
      <vt:lpstr>Fractures 7.2.6-7.2.8</vt:lpstr>
      <vt:lpstr>Deposits 7.2.9-7.2.13</vt:lpstr>
      <vt:lpstr>Staining 7.2.14-7.2.18</vt:lpstr>
      <vt:lpstr>Weathering 7.2.19-7.2.22</vt:lpstr>
      <vt:lpstr>'Combined Taphonomy 7.2.1-7.2.2'!_Toc117933385</vt:lpstr>
      <vt:lpstr>'Combined Taphonomy 7.2.1-7.2.2'!_Toc134789278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Keziah Claire Warburton (Student)</cp:lastModifiedBy>
  <dcterms:created xsi:type="dcterms:W3CDTF">2023-04-25T10:05:27Z</dcterms:created>
  <dcterms:modified xsi:type="dcterms:W3CDTF">2023-07-27T10:03:51Z</dcterms:modified>
</cp:coreProperties>
</file>